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traubel\Documents\ACUIA\Conference 2017\Best Practices\"/>
    </mc:Choice>
  </mc:AlternateContent>
  <bookViews>
    <workbookView xWindow="0" yWindow="0" windowWidth="21920" windowHeight="10550" firstSheet="1" activeTab="1"/>
  </bookViews>
  <sheets>
    <sheet name="Acerno_Cache_XXXXX" sheetId="2" state="veryHidden" r:id="rId1"/>
    <sheet name="Risk Assessment" sheetId="5" r:id="rId2"/>
    <sheet name="Audit Plan" sheetId="1" r:id="rId3"/>
  </sheets>
  <definedNames>
    <definedName name="_xlnm._FilterDatabase" localSheetId="2" hidden="1">'Audit Plan'!$A$1:$M$66</definedName>
    <definedName name="_xlnm.Print_Area" localSheetId="2">'Audit Plan'!$A$1:$M$67</definedName>
    <definedName name="_xlnm.Print_Area" localSheetId="1">'Risk Assessment'!$A$1:$K$56</definedName>
    <definedName name="_xlnm.Print_Titles" localSheetId="1">'Risk Assessment'!$1:$1</definedName>
  </definedNames>
  <calcPr calcId="171027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3" i="1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2" i="1"/>
  <c r="B3" i="1"/>
  <c r="C9" i="1" l="1"/>
  <c r="C14" i="1"/>
  <c r="C22" i="1"/>
  <c r="C26" i="1"/>
  <c r="C34" i="1"/>
  <c r="C39" i="1"/>
  <c r="C47" i="1"/>
  <c r="C53" i="1"/>
  <c r="C4" i="5"/>
  <c r="C4" i="1" s="1"/>
  <c r="C5" i="5"/>
  <c r="C5" i="1" s="1"/>
  <c r="C6" i="5"/>
  <c r="C6" i="1" s="1"/>
  <c r="C7" i="5"/>
  <c r="C7" i="1" s="1"/>
  <c r="C8" i="5"/>
  <c r="C8" i="1" s="1"/>
  <c r="C10" i="5"/>
  <c r="C10" i="1" s="1"/>
  <c r="C11" i="5"/>
  <c r="C11" i="1" s="1"/>
  <c r="C12" i="5"/>
  <c r="C12" i="1" s="1"/>
  <c r="C13" i="5"/>
  <c r="C13" i="1" s="1"/>
  <c r="C15" i="5"/>
  <c r="C15" i="1" s="1"/>
  <c r="C16" i="5"/>
  <c r="C16" i="1" s="1"/>
  <c r="C17" i="5"/>
  <c r="C17" i="1" s="1"/>
  <c r="C18" i="5"/>
  <c r="C18" i="1" s="1"/>
  <c r="C19" i="5"/>
  <c r="C19" i="1" s="1"/>
  <c r="C20" i="5"/>
  <c r="C20" i="1" s="1"/>
  <c r="C21" i="5"/>
  <c r="C21" i="1" s="1"/>
  <c r="C23" i="5"/>
  <c r="C23" i="1" s="1"/>
  <c r="C24" i="5"/>
  <c r="C24" i="1" s="1"/>
  <c r="C25" i="5"/>
  <c r="C25" i="1" s="1"/>
  <c r="C27" i="5"/>
  <c r="C27" i="1" s="1"/>
  <c r="C28" i="5"/>
  <c r="C28" i="1" s="1"/>
  <c r="C29" i="5"/>
  <c r="C29" i="1" s="1"/>
  <c r="C30" i="5"/>
  <c r="C30" i="1" s="1"/>
  <c r="C31" i="5"/>
  <c r="C31" i="1" s="1"/>
  <c r="C32" i="5"/>
  <c r="C32" i="1" s="1"/>
  <c r="C33" i="5"/>
  <c r="C33" i="1" s="1"/>
  <c r="C35" i="5"/>
  <c r="C35" i="1" s="1"/>
  <c r="C36" i="5"/>
  <c r="C36" i="1" s="1"/>
  <c r="C37" i="5"/>
  <c r="C37" i="1" s="1"/>
  <c r="C38" i="5"/>
  <c r="C38" i="1" s="1"/>
  <c r="C40" i="5"/>
  <c r="C40" i="1" s="1"/>
  <c r="C41" i="5"/>
  <c r="C41" i="1" s="1"/>
  <c r="C42" i="5"/>
  <c r="C42" i="1" s="1"/>
  <c r="C43" i="5"/>
  <c r="C43" i="1" s="1"/>
  <c r="C44" i="5"/>
  <c r="C44" i="1" s="1"/>
  <c r="C45" i="5"/>
  <c r="C45" i="1" s="1"/>
  <c r="C46" i="5"/>
  <c r="C46" i="1" s="1"/>
  <c r="C48" i="5"/>
  <c r="C48" i="1" s="1"/>
  <c r="C49" i="5"/>
  <c r="C49" i="1" s="1"/>
  <c r="C50" i="5"/>
  <c r="C50" i="1" s="1"/>
  <c r="C51" i="5"/>
  <c r="C51" i="1" s="1"/>
  <c r="C52" i="5"/>
  <c r="C52" i="1" s="1"/>
  <c r="C54" i="5"/>
  <c r="C54" i="1" s="1"/>
  <c r="C55" i="5"/>
  <c r="C55" i="1" s="1"/>
  <c r="C56" i="5"/>
  <c r="C56" i="1" s="1"/>
  <c r="C3" i="5"/>
  <c r="C3" i="1" s="1"/>
  <c r="J66" i="1" l="1"/>
  <c r="K6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3" i="1"/>
  <c r="L66" i="1" l="1"/>
  <c r="M66" i="1"/>
  <c r="G66" i="1"/>
  <c r="H66" i="1"/>
  <c r="F66" i="1"/>
</calcChain>
</file>

<file path=xl/sharedStrings.xml><?xml version="1.0" encoding="utf-8"?>
<sst xmlns="http://schemas.openxmlformats.org/spreadsheetml/2006/main" count="209" uniqueCount="93">
  <si>
    <t>Area of Review</t>
  </si>
  <si>
    <t>Risk</t>
  </si>
  <si>
    <t>Frequency</t>
  </si>
  <si>
    <t>Last Audit</t>
  </si>
  <si>
    <t>Quarter</t>
  </si>
  <si>
    <t>Lending</t>
  </si>
  <si>
    <t>Annually</t>
  </si>
  <si>
    <t>Loan Servicing</t>
  </si>
  <si>
    <t>N/A</t>
  </si>
  <si>
    <t>Real Estate Lending</t>
  </si>
  <si>
    <t>Business Lending</t>
  </si>
  <si>
    <t>Finance</t>
  </si>
  <si>
    <t>Budget Planning</t>
  </si>
  <si>
    <t>Triennially</t>
  </si>
  <si>
    <t>Accounting</t>
  </si>
  <si>
    <t>Biennially</t>
  </si>
  <si>
    <t>Wire Transfers</t>
  </si>
  <si>
    <t>Expense Reimbursement</t>
  </si>
  <si>
    <t>Overdraft Privilege (ODP)</t>
  </si>
  <si>
    <t>Fixed Assets</t>
  </si>
  <si>
    <t>Regulatory &amp; Management Reporting</t>
  </si>
  <si>
    <t>Electronic Services</t>
  </si>
  <si>
    <t>Operations</t>
  </si>
  <si>
    <t>Branch Audits</t>
  </si>
  <si>
    <t>Monthly</t>
  </si>
  <si>
    <t>IRA's</t>
  </si>
  <si>
    <t>Deposit Operations</t>
  </si>
  <si>
    <t>Medallion Signature Guarantees</t>
  </si>
  <si>
    <t>Administration</t>
  </si>
  <si>
    <t>Payroll</t>
  </si>
  <si>
    <t>General Services</t>
  </si>
  <si>
    <t>Security</t>
  </si>
  <si>
    <t>Insider Account Review</t>
  </si>
  <si>
    <t>Information Systems</t>
  </si>
  <si>
    <t>eCommerce</t>
  </si>
  <si>
    <t>Disaster Recovery/Business Continuity Plan</t>
  </si>
  <si>
    <t>Vendor Management</t>
  </si>
  <si>
    <t>Dormant Accounts / Address Changes</t>
  </si>
  <si>
    <t>Regulatory Compliance</t>
  </si>
  <si>
    <t>Marketing</t>
  </si>
  <si>
    <t>Expenses &amp; Promotional Inventory</t>
  </si>
  <si>
    <t>Marketing Plan &amp; Contracts</t>
  </si>
  <si>
    <t>Other Internal Audit Functions</t>
  </si>
  <si>
    <t>Monitoring Reports</t>
  </si>
  <si>
    <t>Member Account Statement Confirmations</t>
  </si>
  <si>
    <t>Examination Assistance &amp; Follow-up</t>
  </si>
  <si>
    <t>NOTE: This plan is utilized as a guide for the next three years.  It is subject to change as deemed necessary and will be reevaluated annually.</t>
  </si>
  <si>
    <t>Allowance for Loan Losses (ALLL)</t>
  </si>
  <si>
    <t>Reconcilation</t>
  </si>
  <si>
    <t>ACH Audit (NACHA)</t>
  </si>
  <si>
    <t>CO-OP Network &amp; ATM Operations</t>
  </si>
  <si>
    <t>Network</t>
  </si>
  <si>
    <t>Core Applications</t>
  </si>
  <si>
    <t>Compliance</t>
  </si>
  <si>
    <t>AML (BSA, OFAC, &amp; Patriot Act)</t>
  </si>
  <si>
    <t>SAFE Act</t>
  </si>
  <si>
    <t>Social Media</t>
  </si>
  <si>
    <t>Miscellaneous Audit Work &amp; Research</t>
  </si>
  <si>
    <t>Paid Time Off (PTO)</t>
  </si>
  <si>
    <t>Continuing Professional Education (CPE)</t>
  </si>
  <si>
    <t>Management Request / Non-Audit</t>
  </si>
  <si>
    <t xml:space="preserve">
Variance</t>
  </si>
  <si>
    <t>Enterprise Risk Management</t>
  </si>
  <si>
    <t>Cybersecurity</t>
  </si>
  <si>
    <t>System Access Rights</t>
  </si>
  <si>
    <t>Investments</t>
  </si>
  <si>
    <t>1st</t>
  </si>
  <si>
    <t>4th</t>
  </si>
  <si>
    <t>General IT Controls</t>
  </si>
  <si>
    <t>Consumer/Outbound Lending</t>
  </si>
  <si>
    <t>Collections</t>
  </si>
  <si>
    <t>First Priority Member Relations</t>
  </si>
  <si>
    <t>Brokerage Services</t>
  </si>
  <si>
    <t>IT Governance</t>
  </si>
  <si>
    <t>Accounting Operations</t>
  </si>
  <si>
    <t>Asset Liability Management (ALM)</t>
  </si>
  <si>
    <t>Visa ICPI</t>
  </si>
  <si>
    <t>2nd</t>
  </si>
  <si>
    <t>3rd</t>
  </si>
  <si>
    <t>Actual Hours</t>
  </si>
  <si>
    <t>Overall Risk</t>
  </si>
  <si>
    <t>Credit</t>
  </si>
  <si>
    <t>Interest Rate</t>
  </si>
  <si>
    <t>Liquidity</t>
  </si>
  <si>
    <t>Transactional</t>
  </si>
  <si>
    <t>Strategic</t>
  </si>
  <si>
    <t>Reputation</t>
  </si>
  <si>
    <t>Budget
Hours</t>
  </si>
  <si>
    <t>Progress</t>
  </si>
  <si>
    <t>Ongoing</t>
  </si>
  <si>
    <t>Indirect Lending</t>
  </si>
  <si>
    <t>Quarterly</t>
  </si>
  <si>
    <t>New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</si>
</sst>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 yyyy;@"/>
  </numFmts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Wingdings 3"/>
      <family val="1"/>
      <charset val="2"/>
    </font>
    <font>
      <b/>
      <sz val="10"/>
      <color theme="1"/>
      <name val="Wingdings 3"/>
      <family val="1"/>
      <charset val="2"/>
    </font>
    <font>
      <sz val="10"/>
      <color theme="4"/>
      <name val="Wingdings 3"/>
      <family val="1"/>
      <charset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Wingdings 3"/>
      <family val="1"/>
      <charset val="2"/>
    </font>
    <font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/>
    <xf numFmtId="0" fontId="9" fillId="0" borderId="0" xfId="0" applyFont="1" applyFill="1"/>
    <xf numFmtId="0" fontId="2" fillId="0" borderId="0" xfId="0" applyFont="1" applyAlignment="1">
      <alignment horizontal="left" indent="2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shrinkToFit="1"/>
    </xf>
    <xf numFmtId="0" fontId="12" fillId="0" borderId="0" xfId="0" applyFont="1" applyBorder="1" applyAlignment="1"/>
    <xf numFmtId="0" fontId="3" fillId="0" borderId="0" xfId="0" applyFont="1" applyFill="1" applyBorder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/>
    <xf numFmtId="0" fontId="6" fillId="0" borderId="0" xfId="0" applyFont="1" applyFill="1"/>
    <xf numFmtId="0" fontId="8" fillId="0" borderId="0" xfId="0" applyFont="1" applyFill="1"/>
    <xf numFmtId="0" fontId="7" fillId="0" borderId="0" xfId="0" applyFont="1" applyFill="1"/>
    <xf numFmtId="1" fontId="2" fillId="0" borderId="2" xfId="0" applyNumberFormat="1" applyFont="1" applyBorder="1" applyAlignment="1">
      <alignment horizontal="right"/>
    </xf>
    <xf numFmtId="10" fontId="0" fillId="0" borderId="0" xfId="0" applyNumberFormat="1"/>
    <xf numFmtId="10" fontId="10" fillId="0" borderId="0" xfId="0" applyNumberFormat="1" applyFont="1"/>
    <xf numFmtId="10" fontId="5" fillId="0" borderId="0" xfId="0" applyNumberFormat="1" applyFont="1" applyFill="1"/>
    <xf numFmtId="10" fontId="5" fillId="0" borderId="0" xfId="0" applyNumberFormat="1" applyFont="1"/>
    <xf numFmtId="10" fontId="5" fillId="0" borderId="1" xfId="0" applyNumberFormat="1" applyFont="1" applyFill="1" applyBorder="1"/>
    <xf numFmtId="2" fontId="14" fillId="0" borderId="1" xfId="0" applyNumberFormat="1" applyFont="1" applyFill="1" applyBorder="1" applyAlignment="1">
      <alignment horizontal="center" wrapText="1"/>
    </xf>
    <xf numFmtId="2" fontId="5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2" fontId="1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/>
    </xf>
    <xf numFmtId="10" fontId="14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1" fontId="13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inden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/>
    <xf numFmtId="1" fontId="13" fillId="4" borderId="4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Border="1" applyAlignment="1"/>
    <xf numFmtId="1" fontId="10" fillId="3" borderId="4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protection locked="0"/>
    </xf>
    <xf numFmtId="0" fontId="5" fillId="0" borderId="0" xfId="0" applyFont="1" applyAlignment="1" applyProtection="1">
      <alignment horizontal="right" indent="1"/>
      <protection locked="0"/>
    </xf>
    <xf numFmtId="0" fontId="5" fillId="0" borderId="0" xfId="0" applyFont="1" applyFill="1" applyAlignment="1" applyProtection="1">
      <alignment horizontal="right" indent="1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1" fontId="5" fillId="0" borderId="0" xfId="0" applyNumberFormat="1" applyFont="1" applyFill="1" applyAlignment="1" applyProtection="1">
      <alignment horizontal="right"/>
      <protection locked="0"/>
    </xf>
    <xf numFmtId="164" fontId="5" fillId="0" borderId="0" xfId="0" quotePrefix="1" applyNumberFormat="1" applyFont="1" applyFill="1" applyAlignment="1" applyProtection="1">
      <alignment horizontal="center"/>
      <protection locked="0"/>
    </xf>
    <xf numFmtId="164" fontId="15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"/>
    </xf>
    <xf numFmtId="164" fontId="20" fillId="0" borderId="0" xfId="0" applyNumberFormat="1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" fontId="5" fillId="0" borderId="0" xfId="0" applyNumberFormat="1" applyFont="1" applyFill="1" applyAlignment="1" applyProtection="1">
      <alignment horizontal="right"/>
    </xf>
    <xf numFmtId="2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/>
    </xf>
    <xf numFmtId="0" fontId="9" fillId="0" borderId="0" xfId="0" applyFont="1" applyFill="1" applyProtection="1"/>
    <xf numFmtId="0" fontId="5" fillId="0" borderId="0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ont>
        <color theme="1"/>
      </font>
      <fill>
        <patternFill>
          <bgColor theme="5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5D000"/>
      <color rgb="FF679E2A"/>
      <color rgb="FF7CBF33"/>
      <color rgb="FFFFFF66"/>
      <color rgb="FFFFFF6D"/>
      <color rgb="FF00A84C"/>
      <color rgb="FFF8696B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cols>
    <col min="1" max="16384" width="9.1796875" style="2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36.81640625" customWidth="1"/>
    <col min="2" max="2" width="1.7265625" style="27" customWidth="1"/>
    <col min="3" max="3" width="10.7265625" style="48" customWidth="1"/>
    <col min="4" max="4" width="1.7265625" style="62" customWidth="1"/>
    <col min="5" max="11" width="10.7265625" style="26" customWidth="1"/>
  </cols>
  <sheetData>
    <row r="1" spans="1:11" ht="29.25" customHeight="1" x14ac:dyDescent="0.35">
      <c r="A1" s="72" t="s">
        <v>0</v>
      </c>
      <c r="B1" s="63"/>
      <c r="C1" s="69" t="s">
        <v>80</v>
      </c>
      <c r="D1" s="65"/>
      <c r="E1" s="71" t="s">
        <v>81</v>
      </c>
      <c r="F1" s="70" t="s">
        <v>82</v>
      </c>
      <c r="G1" s="71" t="s">
        <v>83</v>
      </c>
      <c r="H1" s="71" t="s">
        <v>84</v>
      </c>
      <c r="I1" s="71" t="s">
        <v>53</v>
      </c>
      <c r="J1" s="71" t="s">
        <v>85</v>
      </c>
      <c r="K1" s="71" t="s">
        <v>86</v>
      </c>
    </row>
    <row r="2" spans="1:11" ht="23.15" customHeight="1" x14ac:dyDescent="0.35">
      <c r="A2" s="73" t="s">
        <v>5</v>
      </c>
      <c r="B2" s="24"/>
      <c r="C2" s="68"/>
      <c r="D2" s="66"/>
      <c r="E2" s="23"/>
      <c r="F2" s="23"/>
      <c r="G2" s="23"/>
      <c r="H2" s="23"/>
      <c r="I2" s="23"/>
      <c r="J2" s="23"/>
      <c r="K2" s="23"/>
    </row>
    <row r="3" spans="1:11" ht="23.15" customHeight="1" x14ac:dyDescent="0.35">
      <c r="A3" s="74" t="s">
        <v>90</v>
      </c>
      <c r="B3" s="64"/>
      <c r="C3" s="67">
        <f>ROUND((SUM(E3:K3))/7,0)</f>
        <v>3</v>
      </c>
      <c r="D3" s="61"/>
      <c r="E3" s="54">
        <v>3</v>
      </c>
      <c r="F3" s="54">
        <v>3</v>
      </c>
      <c r="G3" s="54">
        <v>3</v>
      </c>
      <c r="H3" s="54">
        <v>3</v>
      </c>
      <c r="I3" s="54">
        <v>3</v>
      </c>
      <c r="J3" s="54">
        <v>3</v>
      </c>
      <c r="K3" s="54">
        <v>3</v>
      </c>
    </row>
    <row r="4" spans="1:11" ht="23.15" customHeight="1" x14ac:dyDescent="0.35">
      <c r="A4" s="75" t="s">
        <v>69</v>
      </c>
      <c r="B4" s="64"/>
      <c r="C4" s="67">
        <f t="shared" ref="C4:C56" si="0">ROUND((SUM(E4:K4))/7,0)</f>
        <v>3</v>
      </c>
      <c r="D4" s="61"/>
      <c r="E4" s="54">
        <v>3</v>
      </c>
      <c r="F4" s="54">
        <v>3</v>
      </c>
      <c r="G4" s="54">
        <v>3</v>
      </c>
      <c r="H4" s="54">
        <v>3</v>
      </c>
      <c r="I4" s="54">
        <v>3</v>
      </c>
      <c r="J4" s="54">
        <v>3</v>
      </c>
      <c r="K4" s="54">
        <v>3</v>
      </c>
    </row>
    <row r="5" spans="1:11" ht="23.15" customHeight="1" x14ac:dyDescent="0.35">
      <c r="A5" s="75" t="s">
        <v>7</v>
      </c>
      <c r="B5" s="64"/>
      <c r="C5" s="67">
        <f t="shared" si="0"/>
        <v>2</v>
      </c>
      <c r="D5" s="61"/>
      <c r="E5" s="54">
        <v>2</v>
      </c>
      <c r="F5" s="54">
        <v>2</v>
      </c>
      <c r="G5" s="54">
        <v>2</v>
      </c>
      <c r="H5" s="54">
        <v>3</v>
      </c>
      <c r="I5" s="54">
        <v>3</v>
      </c>
      <c r="J5" s="54">
        <v>2</v>
      </c>
      <c r="K5" s="54">
        <v>3</v>
      </c>
    </row>
    <row r="6" spans="1:11" ht="23.15" customHeight="1" x14ac:dyDescent="0.35">
      <c r="A6" s="75" t="s">
        <v>9</v>
      </c>
      <c r="B6" s="64"/>
      <c r="C6" s="67">
        <f t="shared" si="0"/>
        <v>3</v>
      </c>
      <c r="D6" s="61"/>
      <c r="E6" s="54">
        <v>3</v>
      </c>
      <c r="F6" s="54">
        <v>3</v>
      </c>
      <c r="G6" s="54">
        <v>3</v>
      </c>
      <c r="H6" s="54">
        <v>2</v>
      </c>
      <c r="I6" s="54">
        <v>3</v>
      </c>
      <c r="J6" s="54">
        <v>3</v>
      </c>
      <c r="K6" s="54">
        <v>3</v>
      </c>
    </row>
    <row r="7" spans="1:11" ht="23.15" customHeight="1" x14ac:dyDescent="0.35">
      <c r="A7" s="74" t="s">
        <v>10</v>
      </c>
      <c r="B7" s="64"/>
      <c r="C7" s="67">
        <f t="shared" si="0"/>
        <v>3</v>
      </c>
      <c r="D7" s="61"/>
      <c r="E7" s="54">
        <v>3</v>
      </c>
      <c r="F7" s="54">
        <v>3</v>
      </c>
      <c r="G7" s="54">
        <v>3</v>
      </c>
      <c r="H7" s="54">
        <v>2</v>
      </c>
      <c r="I7" s="54">
        <v>3</v>
      </c>
      <c r="J7" s="54">
        <v>3</v>
      </c>
      <c r="K7" s="54">
        <v>3</v>
      </c>
    </row>
    <row r="8" spans="1:11" ht="23.15" customHeight="1" x14ac:dyDescent="0.35">
      <c r="A8" s="75" t="s">
        <v>70</v>
      </c>
      <c r="B8" s="64"/>
      <c r="C8" s="67">
        <f t="shared" si="0"/>
        <v>3</v>
      </c>
      <c r="D8" s="61"/>
      <c r="E8" s="54">
        <v>3</v>
      </c>
      <c r="F8" s="54">
        <v>3</v>
      </c>
      <c r="G8" s="54">
        <v>3</v>
      </c>
      <c r="H8" s="54">
        <v>2</v>
      </c>
      <c r="I8" s="54">
        <v>3</v>
      </c>
      <c r="J8" s="54">
        <v>3</v>
      </c>
      <c r="K8" s="54">
        <v>3</v>
      </c>
    </row>
    <row r="9" spans="1:11" ht="23.15" customHeight="1" x14ac:dyDescent="0.35">
      <c r="A9" s="73" t="s">
        <v>11</v>
      </c>
      <c r="B9" s="24"/>
      <c r="C9" s="49"/>
      <c r="D9" s="61"/>
      <c r="E9" s="96"/>
      <c r="F9" s="96"/>
      <c r="G9" s="96"/>
      <c r="H9" s="96"/>
      <c r="I9" s="96"/>
      <c r="J9" s="96"/>
      <c r="K9" s="96"/>
    </row>
    <row r="10" spans="1:11" ht="23.15" customHeight="1" x14ac:dyDescent="0.35">
      <c r="A10" s="74" t="s">
        <v>12</v>
      </c>
      <c r="B10" s="64"/>
      <c r="C10" s="67">
        <f t="shared" si="0"/>
        <v>2</v>
      </c>
      <c r="D10" s="61"/>
      <c r="E10" s="55">
        <v>1</v>
      </c>
      <c r="F10" s="59">
        <v>1</v>
      </c>
      <c r="G10" s="55">
        <v>2</v>
      </c>
      <c r="H10" s="55">
        <v>2</v>
      </c>
      <c r="I10" s="55">
        <v>1</v>
      </c>
      <c r="J10" s="59">
        <v>3</v>
      </c>
      <c r="K10" s="60">
        <v>1</v>
      </c>
    </row>
    <row r="11" spans="1:11" ht="23.15" customHeight="1" x14ac:dyDescent="0.35">
      <c r="A11" s="74" t="s">
        <v>47</v>
      </c>
      <c r="B11" s="64"/>
      <c r="C11" s="67">
        <f t="shared" si="0"/>
        <v>2</v>
      </c>
      <c r="D11" s="61"/>
      <c r="E11" s="57">
        <v>3</v>
      </c>
      <c r="F11" s="57">
        <v>3</v>
      </c>
      <c r="G11" s="58">
        <v>3</v>
      </c>
      <c r="H11" s="57">
        <v>2</v>
      </c>
      <c r="I11" s="57">
        <v>2</v>
      </c>
      <c r="J11" s="58">
        <v>2</v>
      </c>
      <c r="K11" s="58">
        <v>2</v>
      </c>
    </row>
    <row r="12" spans="1:11" ht="23.15" customHeight="1" x14ac:dyDescent="0.35">
      <c r="A12" s="75" t="s">
        <v>65</v>
      </c>
      <c r="B12" s="64"/>
      <c r="C12" s="67">
        <f t="shared" si="0"/>
        <v>2</v>
      </c>
      <c r="D12" s="61"/>
      <c r="E12" s="55">
        <v>2</v>
      </c>
      <c r="F12" s="54">
        <v>3</v>
      </c>
      <c r="G12" s="54">
        <v>3</v>
      </c>
      <c r="H12" s="54">
        <v>2</v>
      </c>
      <c r="I12" s="54">
        <v>2</v>
      </c>
      <c r="J12" s="55">
        <v>3</v>
      </c>
      <c r="K12" s="56">
        <v>2</v>
      </c>
    </row>
    <row r="13" spans="1:11" ht="23.15" customHeight="1" x14ac:dyDescent="0.35">
      <c r="A13" s="74" t="s">
        <v>75</v>
      </c>
      <c r="B13" s="64"/>
      <c r="C13" s="67">
        <f t="shared" si="0"/>
        <v>2</v>
      </c>
      <c r="D13" s="61"/>
      <c r="E13" s="54">
        <v>3</v>
      </c>
      <c r="F13" s="54">
        <v>3</v>
      </c>
      <c r="G13" s="55">
        <v>3</v>
      </c>
      <c r="H13" s="54">
        <v>2</v>
      </c>
      <c r="I13" s="54">
        <v>2</v>
      </c>
      <c r="J13" s="55">
        <v>2</v>
      </c>
      <c r="K13" s="56">
        <v>2</v>
      </c>
    </row>
    <row r="14" spans="1:11" ht="23.15" customHeight="1" x14ac:dyDescent="0.35">
      <c r="A14" s="76" t="s">
        <v>14</v>
      </c>
      <c r="B14" s="24"/>
      <c r="C14" s="49"/>
      <c r="D14" s="61"/>
      <c r="E14" s="96"/>
      <c r="F14" s="96"/>
      <c r="G14" s="96"/>
      <c r="H14" s="96"/>
      <c r="I14" s="96"/>
      <c r="J14" s="96"/>
      <c r="K14" s="96"/>
    </row>
    <row r="15" spans="1:11" ht="23.15" customHeight="1" x14ac:dyDescent="0.35">
      <c r="A15" s="75" t="s">
        <v>74</v>
      </c>
      <c r="B15" s="64"/>
      <c r="C15" s="67">
        <f t="shared" si="0"/>
        <v>2</v>
      </c>
      <c r="D15" s="61"/>
      <c r="E15" s="54">
        <v>2</v>
      </c>
      <c r="F15" s="55">
        <v>2</v>
      </c>
      <c r="G15" s="59">
        <v>2</v>
      </c>
      <c r="H15" s="55">
        <v>3</v>
      </c>
      <c r="I15" s="59">
        <v>2</v>
      </c>
      <c r="J15" s="55">
        <v>2</v>
      </c>
      <c r="K15" s="55">
        <v>2</v>
      </c>
    </row>
    <row r="16" spans="1:11" ht="23.15" customHeight="1" x14ac:dyDescent="0.35">
      <c r="A16" s="74" t="s">
        <v>16</v>
      </c>
      <c r="B16" s="64"/>
      <c r="C16" s="67">
        <f t="shared" si="0"/>
        <v>2</v>
      </c>
      <c r="D16" s="61"/>
      <c r="E16" s="54">
        <v>2</v>
      </c>
      <c r="F16" s="55">
        <v>2</v>
      </c>
      <c r="G16" s="54">
        <v>2</v>
      </c>
      <c r="H16" s="54">
        <v>3</v>
      </c>
      <c r="I16" s="55">
        <v>3</v>
      </c>
      <c r="J16" s="54">
        <v>2</v>
      </c>
      <c r="K16" s="55">
        <v>3</v>
      </c>
    </row>
    <row r="17" spans="1:11" ht="23.15" customHeight="1" x14ac:dyDescent="0.35">
      <c r="A17" s="74" t="s">
        <v>17</v>
      </c>
      <c r="B17" s="64"/>
      <c r="C17" s="67">
        <f t="shared" si="0"/>
        <v>2</v>
      </c>
      <c r="D17" s="61"/>
      <c r="E17" s="55">
        <v>1</v>
      </c>
      <c r="F17" s="59">
        <v>1</v>
      </c>
      <c r="G17" s="59">
        <v>1</v>
      </c>
      <c r="H17" s="55">
        <v>3</v>
      </c>
      <c r="I17" s="59">
        <v>2</v>
      </c>
      <c r="J17" s="55">
        <v>2</v>
      </c>
      <c r="K17" s="55">
        <v>2</v>
      </c>
    </row>
    <row r="18" spans="1:11" ht="23.15" customHeight="1" x14ac:dyDescent="0.35">
      <c r="A18" s="75" t="s">
        <v>18</v>
      </c>
      <c r="B18" s="64"/>
      <c r="C18" s="67">
        <f t="shared" si="0"/>
        <v>2</v>
      </c>
      <c r="D18" s="61"/>
      <c r="E18" s="54">
        <v>2</v>
      </c>
      <c r="F18" s="55">
        <v>2</v>
      </c>
      <c r="G18" s="55">
        <v>2</v>
      </c>
      <c r="H18" s="59">
        <v>3</v>
      </c>
      <c r="I18" s="55">
        <v>3</v>
      </c>
      <c r="J18" s="54">
        <v>2</v>
      </c>
      <c r="K18" s="55">
        <v>3</v>
      </c>
    </row>
    <row r="19" spans="1:11" ht="23.15" customHeight="1" x14ac:dyDescent="0.35">
      <c r="A19" s="75" t="s">
        <v>19</v>
      </c>
      <c r="B19" s="64"/>
      <c r="C19" s="67">
        <f t="shared" si="0"/>
        <v>1</v>
      </c>
      <c r="D19" s="61"/>
      <c r="E19" s="59">
        <v>1</v>
      </c>
      <c r="F19" s="59">
        <v>1</v>
      </c>
      <c r="G19" s="59">
        <v>1</v>
      </c>
      <c r="H19" s="59">
        <v>2</v>
      </c>
      <c r="I19" s="59">
        <v>1</v>
      </c>
      <c r="J19" s="59">
        <v>2</v>
      </c>
      <c r="K19" s="60">
        <v>1</v>
      </c>
    </row>
    <row r="20" spans="1:11" ht="23.15" customHeight="1" x14ac:dyDescent="0.35">
      <c r="A20" s="75" t="s">
        <v>48</v>
      </c>
      <c r="B20" s="64"/>
      <c r="C20" s="67">
        <f t="shared" si="0"/>
        <v>2</v>
      </c>
      <c r="D20" s="61"/>
      <c r="E20" s="54">
        <v>2</v>
      </c>
      <c r="F20" s="54">
        <v>2</v>
      </c>
      <c r="G20" s="55">
        <v>2</v>
      </c>
      <c r="H20" s="54">
        <v>3</v>
      </c>
      <c r="I20" s="54">
        <v>2</v>
      </c>
      <c r="J20" s="54">
        <v>2</v>
      </c>
      <c r="K20" s="55">
        <v>2</v>
      </c>
    </row>
    <row r="21" spans="1:11" ht="23.15" customHeight="1" x14ac:dyDescent="0.35">
      <c r="A21" s="75" t="s">
        <v>20</v>
      </c>
      <c r="B21" s="64"/>
      <c r="C21" s="67">
        <f t="shared" si="0"/>
        <v>2</v>
      </c>
      <c r="D21" s="61"/>
      <c r="E21" s="59">
        <v>1</v>
      </c>
      <c r="F21" s="59">
        <v>1</v>
      </c>
      <c r="G21" s="55">
        <v>1</v>
      </c>
      <c r="H21" s="55">
        <v>3</v>
      </c>
      <c r="I21" s="55">
        <v>2</v>
      </c>
      <c r="J21" s="55">
        <v>2</v>
      </c>
      <c r="K21" s="55">
        <v>2</v>
      </c>
    </row>
    <row r="22" spans="1:11" ht="23.15" customHeight="1" x14ac:dyDescent="0.35">
      <c r="A22" s="77" t="s">
        <v>21</v>
      </c>
      <c r="B22" s="24"/>
      <c r="C22" s="49"/>
      <c r="D22" s="61"/>
      <c r="E22" s="96"/>
      <c r="F22" s="96"/>
      <c r="G22" s="96"/>
      <c r="H22" s="96"/>
      <c r="I22" s="96"/>
      <c r="J22" s="96"/>
      <c r="K22" s="96"/>
    </row>
    <row r="23" spans="1:11" ht="23.15" customHeight="1" x14ac:dyDescent="0.35">
      <c r="A23" s="74" t="s">
        <v>49</v>
      </c>
      <c r="B23" s="64"/>
      <c r="C23" s="67">
        <f t="shared" si="0"/>
        <v>2</v>
      </c>
      <c r="D23" s="61"/>
      <c r="E23" s="54">
        <v>2</v>
      </c>
      <c r="F23" s="54">
        <v>2</v>
      </c>
      <c r="G23" s="55">
        <v>2</v>
      </c>
      <c r="H23" s="55">
        <v>3</v>
      </c>
      <c r="I23" s="55">
        <v>3</v>
      </c>
      <c r="J23" s="55">
        <v>2</v>
      </c>
      <c r="K23" s="55">
        <v>3</v>
      </c>
    </row>
    <row r="24" spans="1:11" ht="23.15" customHeight="1" x14ac:dyDescent="0.35">
      <c r="A24" s="75" t="s">
        <v>50</v>
      </c>
      <c r="B24" s="64"/>
      <c r="C24" s="67">
        <f t="shared" si="0"/>
        <v>2</v>
      </c>
      <c r="D24" s="61"/>
      <c r="E24" s="54">
        <v>2</v>
      </c>
      <c r="F24" s="54">
        <v>2</v>
      </c>
      <c r="G24" s="55">
        <v>2</v>
      </c>
      <c r="H24" s="55">
        <v>3</v>
      </c>
      <c r="I24" s="55">
        <v>2</v>
      </c>
      <c r="J24" s="55">
        <v>2</v>
      </c>
      <c r="K24" s="55">
        <v>2</v>
      </c>
    </row>
    <row r="25" spans="1:11" ht="23.15" customHeight="1" x14ac:dyDescent="0.35">
      <c r="A25" s="75" t="s">
        <v>76</v>
      </c>
      <c r="B25" s="64"/>
      <c r="C25" s="67">
        <f t="shared" si="0"/>
        <v>2</v>
      </c>
      <c r="D25" s="61"/>
      <c r="E25" s="55">
        <v>2</v>
      </c>
      <c r="F25" s="59">
        <v>2</v>
      </c>
      <c r="G25" s="55">
        <v>2</v>
      </c>
      <c r="H25" s="59">
        <v>3</v>
      </c>
      <c r="I25" s="55">
        <v>2</v>
      </c>
      <c r="J25" s="54">
        <v>2</v>
      </c>
      <c r="K25" s="54">
        <v>2</v>
      </c>
    </row>
    <row r="26" spans="1:11" ht="23.15" customHeight="1" x14ac:dyDescent="0.35">
      <c r="A26" s="78" t="s">
        <v>22</v>
      </c>
      <c r="B26" s="24"/>
      <c r="C26" s="49"/>
      <c r="D26" s="61"/>
      <c r="E26" s="96"/>
      <c r="F26" s="96"/>
      <c r="G26" s="96"/>
      <c r="H26" s="96"/>
      <c r="I26" s="96"/>
      <c r="J26" s="96"/>
      <c r="K26" s="96"/>
    </row>
    <row r="27" spans="1:11" ht="23.15" customHeight="1" x14ac:dyDescent="0.35">
      <c r="A27" s="74" t="s">
        <v>23</v>
      </c>
      <c r="B27" s="64"/>
      <c r="C27" s="67">
        <f t="shared" si="0"/>
        <v>2</v>
      </c>
      <c r="D27" s="61"/>
      <c r="E27" s="54">
        <v>2</v>
      </c>
      <c r="F27" s="55">
        <v>2</v>
      </c>
      <c r="G27" s="55">
        <v>2</v>
      </c>
      <c r="H27" s="55">
        <v>3</v>
      </c>
      <c r="I27" s="55">
        <v>2</v>
      </c>
      <c r="J27" s="54">
        <v>2</v>
      </c>
      <c r="K27" s="54">
        <v>3</v>
      </c>
    </row>
    <row r="28" spans="1:11" ht="23.15" customHeight="1" x14ac:dyDescent="0.35">
      <c r="A28" s="75" t="s">
        <v>25</v>
      </c>
      <c r="B28" s="64"/>
      <c r="C28" s="67">
        <f t="shared" si="0"/>
        <v>2</v>
      </c>
      <c r="D28" s="61"/>
      <c r="E28" s="55">
        <v>2</v>
      </c>
      <c r="F28" s="55">
        <v>2</v>
      </c>
      <c r="G28" s="55">
        <v>2</v>
      </c>
      <c r="H28" s="59">
        <v>1</v>
      </c>
      <c r="I28" s="59">
        <v>3</v>
      </c>
      <c r="J28" s="59">
        <v>2</v>
      </c>
      <c r="K28" s="59">
        <v>2</v>
      </c>
    </row>
    <row r="29" spans="1:11" ht="23.15" customHeight="1" x14ac:dyDescent="0.35">
      <c r="A29" s="75" t="s">
        <v>26</v>
      </c>
      <c r="B29" s="64"/>
      <c r="C29" s="67">
        <f t="shared" si="0"/>
        <v>2</v>
      </c>
      <c r="D29" s="61"/>
      <c r="E29" s="54">
        <v>2</v>
      </c>
      <c r="F29" s="55">
        <v>2</v>
      </c>
      <c r="G29" s="55">
        <v>2</v>
      </c>
      <c r="H29" s="55">
        <v>3</v>
      </c>
      <c r="I29" s="55">
        <v>3</v>
      </c>
      <c r="J29" s="54">
        <v>2</v>
      </c>
      <c r="K29" s="54">
        <v>3</v>
      </c>
    </row>
    <row r="30" spans="1:11" ht="23.15" customHeight="1" x14ac:dyDescent="0.35">
      <c r="A30" s="75" t="s">
        <v>27</v>
      </c>
      <c r="B30" s="64"/>
      <c r="C30" s="67">
        <f t="shared" si="0"/>
        <v>2</v>
      </c>
      <c r="D30" s="61"/>
      <c r="E30" s="59">
        <v>2</v>
      </c>
      <c r="F30" s="54">
        <v>2</v>
      </c>
      <c r="G30" s="55">
        <v>2</v>
      </c>
      <c r="H30" s="54">
        <v>2</v>
      </c>
      <c r="I30" s="55">
        <v>3</v>
      </c>
      <c r="J30" s="54">
        <v>2</v>
      </c>
      <c r="K30" s="55">
        <v>3</v>
      </c>
    </row>
    <row r="31" spans="1:11" ht="23.15" customHeight="1" x14ac:dyDescent="0.35">
      <c r="A31" s="74" t="s">
        <v>52</v>
      </c>
      <c r="B31" s="64"/>
      <c r="C31" s="67">
        <f t="shared" si="0"/>
        <v>2</v>
      </c>
      <c r="D31" s="61"/>
      <c r="E31" s="54">
        <v>2</v>
      </c>
      <c r="F31" s="54">
        <v>2</v>
      </c>
      <c r="G31" s="55">
        <v>2</v>
      </c>
      <c r="H31" s="55">
        <v>3</v>
      </c>
      <c r="I31" s="54">
        <v>2</v>
      </c>
      <c r="J31" s="54">
        <v>3</v>
      </c>
      <c r="K31" s="55">
        <v>2</v>
      </c>
    </row>
    <row r="32" spans="1:11" ht="23.15" customHeight="1" x14ac:dyDescent="0.35">
      <c r="A32" s="75" t="s">
        <v>71</v>
      </c>
      <c r="B32" s="64"/>
      <c r="C32" s="67">
        <f t="shared" si="0"/>
        <v>2</v>
      </c>
      <c r="D32" s="61"/>
      <c r="E32" s="59">
        <v>2</v>
      </c>
      <c r="F32" s="54">
        <v>2</v>
      </c>
      <c r="G32" s="55">
        <v>2</v>
      </c>
      <c r="H32" s="54">
        <v>3</v>
      </c>
      <c r="I32" s="55">
        <v>3</v>
      </c>
      <c r="J32" s="54">
        <v>2</v>
      </c>
      <c r="K32" s="55">
        <v>3</v>
      </c>
    </row>
    <row r="33" spans="1:11" ht="23.15" customHeight="1" x14ac:dyDescent="0.35">
      <c r="A33" s="74" t="s">
        <v>72</v>
      </c>
      <c r="B33" s="64"/>
      <c r="C33" s="67">
        <f t="shared" si="0"/>
        <v>2</v>
      </c>
      <c r="D33" s="61"/>
      <c r="E33" s="54">
        <v>2</v>
      </c>
      <c r="F33" s="54">
        <v>2</v>
      </c>
      <c r="G33" s="55">
        <v>2</v>
      </c>
      <c r="H33" s="55">
        <v>2</v>
      </c>
      <c r="I33" s="54">
        <v>3</v>
      </c>
      <c r="J33" s="54">
        <v>3</v>
      </c>
      <c r="K33" s="55">
        <v>3</v>
      </c>
    </row>
    <row r="34" spans="1:11" ht="23.15" customHeight="1" x14ac:dyDescent="0.35">
      <c r="A34" s="77" t="s">
        <v>28</v>
      </c>
      <c r="B34" s="24"/>
      <c r="C34" s="49"/>
      <c r="D34" s="61"/>
      <c r="E34" s="96"/>
      <c r="F34" s="96"/>
      <c r="G34" s="96"/>
      <c r="H34" s="96"/>
      <c r="I34" s="96"/>
      <c r="J34" s="96"/>
      <c r="K34" s="96"/>
    </row>
    <row r="35" spans="1:11" ht="23.15" customHeight="1" x14ac:dyDescent="0.35">
      <c r="A35" s="75" t="s">
        <v>29</v>
      </c>
      <c r="B35" s="64"/>
      <c r="C35" s="67">
        <f t="shared" si="0"/>
        <v>2</v>
      </c>
      <c r="D35" s="61"/>
      <c r="E35" s="55">
        <v>2</v>
      </c>
      <c r="F35" s="59">
        <v>2</v>
      </c>
      <c r="G35" s="59">
        <v>2</v>
      </c>
      <c r="H35" s="55">
        <v>2</v>
      </c>
      <c r="I35" s="59">
        <v>3</v>
      </c>
      <c r="J35" s="59">
        <v>2</v>
      </c>
      <c r="K35" s="55">
        <v>3</v>
      </c>
    </row>
    <row r="36" spans="1:11" ht="23.15" customHeight="1" x14ac:dyDescent="0.35">
      <c r="A36" s="74" t="s">
        <v>30</v>
      </c>
      <c r="B36" s="64"/>
      <c r="C36" s="67">
        <f t="shared" si="0"/>
        <v>1</v>
      </c>
      <c r="D36" s="61"/>
      <c r="E36" s="55">
        <v>1</v>
      </c>
      <c r="F36" s="59">
        <v>1</v>
      </c>
      <c r="G36" s="59">
        <v>1</v>
      </c>
      <c r="H36" s="55">
        <v>2</v>
      </c>
      <c r="I36" s="59">
        <v>1</v>
      </c>
      <c r="J36" s="59">
        <v>2</v>
      </c>
      <c r="K36" s="59">
        <v>2</v>
      </c>
    </row>
    <row r="37" spans="1:11" ht="23.15" customHeight="1" x14ac:dyDescent="0.35">
      <c r="A37" s="74" t="s">
        <v>31</v>
      </c>
      <c r="B37" s="64"/>
      <c r="C37" s="67">
        <f t="shared" si="0"/>
        <v>2</v>
      </c>
      <c r="D37" s="61"/>
      <c r="E37" s="55">
        <v>2</v>
      </c>
      <c r="F37" s="55">
        <v>2</v>
      </c>
      <c r="G37" s="55">
        <v>2</v>
      </c>
      <c r="H37" s="55">
        <v>2</v>
      </c>
      <c r="I37" s="54">
        <v>3</v>
      </c>
      <c r="J37" s="55">
        <v>2</v>
      </c>
      <c r="K37" s="55">
        <v>3</v>
      </c>
    </row>
    <row r="38" spans="1:11" ht="23.15" customHeight="1" x14ac:dyDescent="0.35">
      <c r="A38" s="74" t="s">
        <v>32</v>
      </c>
      <c r="B38" s="64"/>
      <c r="C38" s="67">
        <f t="shared" si="0"/>
        <v>2</v>
      </c>
      <c r="D38" s="61"/>
      <c r="E38" s="54">
        <v>2</v>
      </c>
      <c r="F38" s="55">
        <v>2</v>
      </c>
      <c r="G38" s="59">
        <v>2</v>
      </c>
      <c r="H38" s="59">
        <v>3</v>
      </c>
      <c r="I38" s="55">
        <v>2</v>
      </c>
      <c r="J38" s="54">
        <v>2</v>
      </c>
      <c r="K38" s="55">
        <v>3</v>
      </c>
    </row>
    <row r="39" spans="1:11" ht="23.15" customHeight="1" x14ac:dyDescent="0.35">
      <c r="A39" s="78" t="s">
        <v>33</v>
      </c>
      <c r="B39" s="24"/>
      <c r="C39" s="49"/>
      <c r="D39" s="61"/>
      <c r="E39" s="96"/>
      <c r="F39" s="96"/>
      <c r="G39" s="96"/>
      <c r="H39" s="96"/>
      <c r="I39" s="96"/>
      <c r="J39" s="96"/>
      <c r="K39" s="96"/>
    </row>
    <row r="40" spans="1:11" ht="23.15" customHeight="1" x14ac:dyDescent="0.35">
      <c r="A40" s="74" t="s">
        <v>51</v>
      </c>
      <c r="B40" s="64"/>
      <c r="C40" s="67">
        <f t="shared" si="0"/>
        <v>3</v>
      </c>
      <c r="D40" s="61"/>
      <c r="E40" s="54">
        <v>2</v>
      </c>
      <c r="F40" s="54">
        <v>2</v>
      </c>
      <c r="G40" s="54">
        <v>3</v>
      </c>
      <c r="H40" s="55">
        <v>3</v>
      </c>
      <c r="I40" s="54">
        <v>3</v>
      </c>
      <c r="J40" s="54">
        <v>2</v>
      </c>
      <c r="K40" s="55">
        <v>3</v>
      </c>
    </row>
    <row r="41" spans="1:11" ht="23.15" customHeight="1" x14ac:dyDescent="0.35">
      <c r="A41" s="74" t="s">
        <v>34</v>
      </c>
      <c r="B41" s="64"/>
      <c r="C41" s="67">
        <f t="shared" si="0"/>
        <v>2</v>
      </c>
      <c r="D41" s="61"/>
      <c r="E41" s="54">
        <v>2</v>
      </c>
      <c r="F41" s="54">
        <v>2</v>
      </c>
      <c r="G41" s="55">
        <v>2</v>
      </c>
      <c r="H41" s="55">
        <v>3</v>
      </c>
      <c r="I41" s="55">
        <v>2</v>
      </c>
      <c r="J41" s="54">
        <v>3</v>
      </c>
      <c r="K41" s="55">
        <v>3</v>
      </c>
    </row>
    <row r="42" spans="1:11" ht="23.15" customHeight="1" x14ac:dyDescent="0.35">
      <c r="A42" s="74" t="s">
        <v>73</v>
      </c>
      <c r="B42" s="64"/>
      <c r="C42" s="67">
        <f t="shared" si="0"/>
        <v>3</v>
      </c>
      <c r="D42" s="61"/>
      <c r="E42" s="54">
        <v>2</v>
      </c>
      <c r="F42" s="54">
        <v>2</v>
      </c>
      <c r="G42" s="54">
        <v>3</v>
      </c>
      <c r="H42" s="54">
        <v>3</v>
      </c>
      <c r="I42" s="54">
        <v>2</v>
      </c>
      <c r="J42" s="54">
        <v>3</v>
      </c>
      <c r="K42" s="55">
        <v>3</v>
      </c>
    </row>
    <row r="43" spans="1:11" ht="23.15" customHeight="1" x14ac:dyDescent="0.35">
      <c r="A43" s="74" t="s">
        <v>68</v>
      </c>
      <c r="B43" s="64"/>
      <c r="C43" s="67">
        <f t="shared" si="0"/>
        <v>3</v>
      </c>
      <c r="D43" s="61"/>
      <c r="E43" s="54">
        <v>2</v>
      </c>
      <c r="F43" s="54">
        <v>2</v>
      </c>
      <c r="G43" s="55">
        <v>3</v>
      </c>
      <c r="H43" s="55">
        <v>3</v>
      </c>
      <c r="I43" s="54">
        <v>3</v>
      </c>
      <c r="J43" s="54">
        <v>3</v>
      </c>
      <c r="K43" s="55">
        <v>3</v>
      </c>
    </row>
    <row r="44" spans="1:11" ht="23.15" customHeight="1" x14ac:dyDescent="0.35">
      <c r="A44" s="74" t="s">
        <v>35</v>
      </c>
      <c r="B44" s="64"/>
      <c r="C44" s="67">
        <f t="shared" si="0"/>
        <v>2</v>
      </c>
      <c r="D44" s="61"/>
      <c r="E44" s="54">
        <v>2</v>
      </c>
      <c r="F44" s="54">
        <v>2</v>
      </c>
      <c r="G44" s="54">
        <v>3</v>
      </c>
      <c r="H44" s="54">
        <v>2</v>
      </c>
      <c r="I44" s="54">
        <v>2</v>
      </c>
      <c r="J44" s="59">
        <v>3</v>
      </c>
      <c r="K44" s="59">
        <v>3</v>
      </c>
    </row>
    <row r="45" spans="1:11" ht="23.15" customHeight="1" x14ac:dyDescent="0.35">
      <c r="A45" s="74" t="s">
        <v>64</v>
      </c>
      <c r="B45" s="64"/>
      <c r="C45" s="67">
        <f t="shared" si="0"/>
        <v>2</v>
      </c>
      <c r="D45" s="61"/>
      <c r="E45" s="55">
        <v>2</v>
      </c>
      <c r="F45" s="55">
        <v>2</v>
      </c>
      <c r="G45" s="55">
        <v>2</v>
      </c>
      <c r="H45" s="55">
        <v>3</v>
      </c>
      <c r="I45" s="54">
        <v>2</v>
      </c>
      <c r="J45" s="54">
        <v>2</v>
      </c>
      <c r="K45" s="55">
        <v>3</v>
      </c>
    </row>
    <row r="46" spans="1:11" ht="23.15" customHeight="1" x14ac:dyDescent="0.35">
      <c r="A46" s="74" t="s">
        <v>63</v>
      </c>
      <c r="B46" s="64"/>
      <c r="C46" s="67">
        <f t="shared" si="0"/>
        <v>3</v>
      </c>
      <c r="D46" s="61"/>
      <c r="E46" s="54">
        <v>2</v>
      </c>
      <c r="F46" s="54">
        <v>2</v>
      </c>
      <c r="G46" s="54">
        <v>3</v>
      </c>
      <c r="H46" s="54">
        <v>3</v>
      </c>
      <c r="I46" s="54">
        <v>3</v>
      </c>
      <c r="J46" s="59">
        <v>2</v>
      </c>
      <c r="K46" s="59">
        <v>3</v>
      </c>
    </row>
    <row r="47" spans="1:11" ht="23.15" customHeight="1" x14ac:dyDescent="0.35">
      <c r="A47" s="77" t="s">
        <v>53</v>
      </c>
      <c r="B47" s="24"/>
      <c r="C47" s="49"/>
      <c r="D47" s="61"/>
      <c r="E47" s="96"/>
      <c r="F47" s="96"/>
      <c r="G47" s="96"/>
      <c r="H47" s="96"/>
      <c r="I47" s="96"/>
      <c r="J47" s="96"/>
      <c r="K47" s="96"/>
    </row>
    <row r="48" spans="1:11" ht="23.15" customHeight="1" x14ac:dyDescent="0.35">
      <c r="A48" s="75" t="s">
        <v>36</v>
      </c>
      <c r="B48" s="64"/>
      <c r="C48" s="67">
        <f t="shared" si="0"/>
        <v>2</v>
      </c>
      <c r="D48" s="61"/>
      <c r="E48" s="55">
        <v>2</v>
      </c>
      <c r="F48" s="55">
        <v>2</v>
      </c>
      <c r="G48" s="55">
        <v>2</v>
      </c>
      <c r="H48" s="55">
        <v>2</v>
      </c>
      <c r="I48" s="54">
        <v>3</v>
      </c>
      <c r="J48" s="55">
        <v>3</v>
      </c>
      <c r="K48" s="55">
        <v>3</v>
      </c>
    </row>
    <row r="49" spans="1:11" ht="23.15" customHeight="1" x14ac:dyDescent="0.35">
      <c r="A49" s="75" t="s">
        <v>54</v>
      </c>
      <c r="B49" s="64"/>
      <c r="C49" s="67">
        <f t="shared" si="0"/>
        <v>3</v>
      </c>
      <c r="D49" s="61"/>
      <c r="E49" s="55">
        <v>2</v>
      </c>
      <c r="F49" s="55">
        <v>2</v>
      </c>
      <c r="G49" s="54">
        <v>2</v>
      </c>
      <c r="H49" s="59">
        <v>3</v>
      </c>
      <c r="I49" s="55">
        <v>3</v>
      </c>
      <c r="J49" s="55">
        <v>3</v>
      </c>
      <c r="K49" s="55">
        <v>3</v>
      </c>
    </row>
    <row r="50" spans="1:11" ht="23.15" customHeight="1" x14ac:dyDescent="0.35">
      <c r="A50" s="75" t="s">
        <v>55</v>
      </c>
      <c r="B50" s="64"/>
      <c r="C50" s="67">
        <f t="shared" si="0"/>
        <v>2</v>
      </c>
      <c r="D50" s="61"/>
      <c r="E50" s="55">
        <v>2</v>
      </c>
      <c r="F50" s="55">
        <v>2</v>
      </c>
      <c r="G50" s="54">
        <v>2</v>
      </c>
      <c r="H50" s="59">
        <v>2</v>
      </c>
      <c r="I50" s="55">
        <v>3</v>
      </c>
      <c r="J50" s="55">
        <v>2</v>
      </c>
      <c r="K50" s="55">
        <v>2</v>
      </c>
    </row>
    <row r="51" spans="1:11" ht="23.15" customHeight="1" x14ac:dyDescent="0.35">
      <c r="A51" s="74" t="s">
        <v>37</v>
      </c>
      <c r="B51" s="64"/>
      <c r="C51" s="67">
        <f t="shared" si="0"/>
        <v>2</v>
      </c>
      <c r="D51" s="61"/>
      <c r="E51" s="54">
        <v>2</v>
      </c>
      <c r="F51" s="55">
        <v>2</v>
      </c>
      <c r="G51" s="59">
        <v>2</v>
      </c>
      <c r="H51" s="59">
        <v>3</v>
      </c>
      <c r="I51" s="55">
        <v>3</v>
      </c>
      <c r="J51" s="54">
        <v>2</v>
      </c>
      <c r="K51" s="55">
        <v>3</v>
      </c>
    </row>
    <row r="52" spans="1:11" ht="23.15" customHeight="1" x14ac:dyDescent="0.35">
      <c r="A52" s="75" t="s">
        <v>38</v>
      </c>
      <c r="B52" s="64"/>
      <c r="C52" s="67">
        <f t="shared" si="0"/>
        <v>3</v>
      </c>
      <c r="D52" s="61"/>
      <c r="E52" s="55">
        <v>2</v>
      </c>
      <c r="F52" s="54">
        <v>2</v>
      </c>
      <c r="G52" s="54">
        <v>2</v>
      </c>
      <c r="H52" s="54">
        <v>3</v>
      </c>
      <c r="I52" s="54">
        <v>3</v>
      </c>
      <c r="J52" s="55">
        <v>3</v>
      </c>
      <c r="K52" s="54">
        <v>3</v>
      </c>
    </row>
    <row r="53" spans="1:11" ht="23.15" customHeight="1" x14ac:dyDescent="0.35">
      <c r="A53" s="78" t="s">
        <v>39</v>
      </c>
      <c r="B53" s="24"/>
      <c r="C53" s="49"/>
      <c r="D53" s="61"/>
      <c r="E53" s="96"/>
      <c r="F53" s="96"/>
      <c r="G53" s="96"/>
      <c r="H53" s="96"/>
      <c r="I53" s="96"/>
      <c r="J53" s="96"/>
      <c r="K53" s="96"/>
    </row>
    <row r="54" spans="1:11" ht="23.15" customHeight="1" x14ac:dyDescent="0.35">
      <c r="A54" s="74" t="s">
        <v>40</v>
      </c>
      <c r="B54" s="64"/>
      <c r="C54" s="67">
        <f t="shared" si="0"/>
        <v>2</v>
      </c>
      <c r="D54" s="61"/>
      <c r="E54" s="59">
        <v>1</v>
      </c>
      <c r="F54" s="55">
        <v>1</v>
      </c>
      <c r="G54" s="55">
        <v>1</v>
      </c>
      <c r="H54" s="55">
        <v>2</v>
      </c>
      <c r="I54" s="55">
        <v>2</v>
      </c>
      <c r="J54" s="55">
        <v>2</v>
      </c>
      <c r="K54" s="55">
        <v>2</v>
      </c>
    </row>
    <row r="55" spans="1:11" ht="23.15" customHeight="1" x14ac:dyDescent="0.35">
      <c r="A55" s="74" t="s">
        <v>41</v>
      </c>
      <c r="B55" s="64"/>
      <c r="C55" s="67">
        <f t="shared" si="0"/>
        <v>2</v>
      </c>
      <c r="D55" s="61"/>
      <c r="E55" s="59">
        <v>1</v>
      </c>
      <c r="F55" s="55">
        <v>2</v>
      </c>
      <c r="G55" s="55">
        <v>2</v>
      </c>
      <c r="H55" s="55">
        <v>2</v>
      </c>
      <c r="I55" s="54">
        <v>2</v>
      </c>
      <c r="J55" s="55">
        <v>3</v>
      </c>
      <c r="K55" s="55">
        <v>3</v>
      </c>
    </row>
    <row r="56" spans="1:11" ht="23.15" customHeight="1" x14ac:dyDescent="0.35">
      <c r="A56" s="74" t="s">
        <v>56</v>
      </c>
      <c r="B56" s="64"/>
      <c r="C56" s="67">
        <f t="shared" si="0"/>
        <v>2</v>
      </c>
      <c r="D56" s="61"/>
      <c r="E56" s="55">
        <v>2</v>
      </c>
      <c r="F56" s="55">
        <v>2</v>
      </c>
      <c r="G56" s="55">
        <v>2</v>
      </c>
      <c r="H56" s="55">
        <v>2</v>
      </c>
      <c r="I56" s="54">
        <v>3</v>
      </c>
      <c r="J56" s="59">
        <v>3</v>
      </c>
      <c r="K56" s="55">
        <v>3</v>
      </c>
    </row>
    <row r="58" spans="1:11" x14ac:dyDescent="0.35">
      <c r="E58" s="79">
        <v>1</v>
      </c>
      <c r="F58" s="79">
        <v>2</v>
      </c>
      <c r="G58" s="79">
        <v>3</v>
      </c>
    </row>
    <row r="60" spans="1:11" x14ac:dyDescent="0.35">
      <c r="H60" s="25"/>
    </row>
  </sheetData>
  <sheetProtection algorithmName="SHA-512" hashValue="9GhOsy255hSM5j/K9zXSmOoiUfx3rXwACUsrkHEUYjZiHAElMkkaugpZ8dhByGqCxFkdMZXHrOMjCBFyOq/WtA==" saltValue="F0VACayMPAUAj2fgNiUMOg==" spinCount="100000" sheet="1" objects="1" scenarios="1" selectLockedCells="1"/>
  <conditionalFormatting sqref="C3:K9 C14:K14 C10:D13 C22:K22 C15:D21 C26:K26 C23:D25 C34:K34 C27:D33 C39:K39 C35:D38 C47:K47 C40:D46 C53:K53 C48:D52 C54:D56">
    <cfRule type="colorScale" priority="10">
      <colorScale>
        <cfvo type="num" val="1"/>
        <cfvo type="num" val="2"/>
        <cfvo type="num" val="3"/>
        <color rgb="FF92D050"/>
        <color rgb="FFFFFF6D"/>
        <color theme="5"/>
      </colorScale>
    </cfRule>
  </conditionalFormatting>
  <conditionalFormatting sqref="E10:K13">
    <cfRule type="colorScale" priority="9">
      <colorScale>
        <cfvo type="num" val="1"/>
        <cfvo type="num" val="2"/>
        <cfvo type="num" val="3"/>
        <color rgb="FF92D050"/>
        <color rgb="FFFFFF6D"/>
        <color theme="5"/>
      </colorScale>
    </cfRule>
  </conditionalFormatting>
  <conditionalFormatting sqref="E15:K21">
    <cfRule type="colorScale" priority="8">
      <colorScale>
        <cfvo type="num" val="1"/>
        <cfvo type="num" val="2"/>
        <cfvo type="num" val="3"/>
        <color rgb="FF92D050"/>
        <color rgb="FFFFFF6D"/>
        <color theme="5"/>
      </colorScale>
    </cfRule>
  </conditionalFormatting>
  <conditionalFormatting sqref="E23:K25">
    <cfRule type="colorScale" priority="7">
      <colorScale>
        <cfvo type="num" val="1"/>
        <cfvo type="num" val="2"/>
        <cfvo type="num" val="3"/>
        <color rgb="FF92D050"/>
        <color rgb="FFFFFF6D"/>
        <color theme="5"/>
      </colorScale>
    </cfRule>
  </conditionalFormatting>
  <conditionalFormatting sqref="E27:K33">
    <cfRule type="colorScale" priority="6">
      <colorScale>
        <cfvo type="num" val="1"/>
        <cfvo type="num" val="2"/>
        <cfvo type="num" val="3"/>
        <color rgb="FF92D050"/>
        <color rgb="FFFFFF6D"/>
        <color theme="5"/>
      </colorScale>
    </cfRule>
  </conditionalFormatting>
  <conditionalFormatting sqref="E35:K38">
    <cfRule type="colorScale" priority="5">
      <colorScale>
        <cfvo type="num" val="1"/>
        <cfvo type="num" val="2"/>
        <cfvo type="num" val="3"/>
        <color rgb="FF92D050"/>
        <color rgb="FFFFFF6D"/>
        <color theme="5"/>
      </colorScale>
    </cfRule>
  </conditionalFormatting>
  <conditionalFormatting sqref="E40:K46">
    <cfRule type="colorScale" priority="4">
      <colorScale>
        <cfvo type="num" val="1"/>
        <cfvo type="num" val="2"/>
        <cfvo type="num" val="3"/>
        <color rgb="FF92D050"/>
        <color rgb="FFFFFF6D"/>
        <color theme="5"/>
      </colorScale>
    </cfRule>
  </conditionalFormatting>
  <conditionalFormatting sqref="E48:K52">
    <cfRule type="colorScale" priority="3">
      <colorScale>
        <cfvo type="num" val="1"/>
        <cfvo type="num" val="2"/>
        <cfvo type="num" val="3"/>
        <color rgb="FF92D050"/>
        <color rgb="FFFFFF6D"/>
        <color theme="5"/>
      </colorScale>
    </cfRule>
  </conditionalFormatting>
  <conditionalFormatting sqref="E54:K56">
    <cfRule type="colorScale" priority="1">
      <colorScale>
        <cfvo type="num" val="1"/>
        <cfvo type="num" val="2"/>
        <cfvo type="num" val="3"/>
        <color rgb="FF92D050"/>
        <color rgb="FFFFFF6D"/>
        <color theme="5"/>
      </colorScale>
    </cfRule>
  </conditionalFormatting>
  <dataValidations count="1">
    <dataValidation type="list" allowBlank="1" showInputMessage="1" showErrorMessage="1" sqref="E3:K56">
      <formula1>$E$58:$G$58</formula1>
    </dataValidation>
  </dataValidations>
  <pageMargins left="0.7" right="0.7" top="1.2424999999999999" bottom="0.75" header="0.26468750000000002" footer="0.3"/>
  <pageSetup scale="71" fitToHeight="0" orientation="portrait" r:id="rId1"/>
  <headerFooter>
    <oddHeader xml:space="preserve">&amp;C&amp;"-,Bold"&amp;18&amp;K00-045
First Community Credit Union &amp;14
2017 Audit Risk Assessment
&amp;K01+000
</oddHeader>
    <oddFooter xml:space="preserve">&amp;CInherent Risks are indicated as &amp;K05+0003 (High)&amp;K01+000, &amp;KD5D0002 (Medium)&amp;K01+000, or &amp;K679E2A1 (Low)&amp;K01+000. This Risk Assessment does not refer
to Residual Risks or the net risk when measured with implemented risk mitigation controls.&amp;R
</oddFooter>
  </headerFooter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zoomScaleNormal="100" workbookViewId="0">
      <pane ySplit="1" topLeftCell="A47" activePane="bottomLeft" state="frozen"/>
      <selection pane="bottomLeft" activeCell="D3" sqref="D3"/>
    </sheetView>
  </sheetViews>
  <sheetFormatPr defaultRowHeight="14.5" x14ac:dyDescent="0.35"/>
  <cols>
    <col min="1" max="1" width="5.7265625" customWidth="1"/>
    <col min="2" max="2" width="36.453125" customWidth="1"/>
    <col min="3" max="3" width="6.7265625" style="14" customWidth="1"/>
    <col min="4" max="4" width="10.453125" style="14" customWidth="1"/>
    <col min="5" max="5" width="10.81640625" style="47" bestFit="1" customWidth="1"/>
    <col min="6" max="8" width="5.26953125" style="50" customWidth="1"/>
    <col min="9" max="9" width="7.81640625" customWidth="1"/>
    <col min="10" max="10" width="9.26953125" style="53" customWidth="1"/>
    <col min="11" max="11" width="9.26953125" style="15" customWidth="1"/>
    <col min="12" max="12" width="9.26953125" style="41" customWidth="1"/>
    <col min="13" max="13" width="9.26953125" style="32" customWidth="1"/>
    <col min="14" max="14" width="9.1796875" style="16" customWidth="1"/>
  </cols>
  <sheetData>
    <row r="1" spans="1:14" ht="31" x14ac:dyDescent="0.35">
      <c r="B1" s="1" t="s">
        <v>0</v>
      </c>
      <c r="C1" s="2" t="s">
        <v>1</v>
      </c>
      <c r="D1" s="2" t="s">
        <v>2</v>
      </c>
      <c r="E1" s="44" t="s">
        <v>3</v>
      </c>
      <c r="F1" s="113">
        <v>2017</v>
      </c>
      <c r="G1" s="113">
        <v>2018</v>
      </c>
      <c r="H1" s="113">
        <v>2019</v>
      </c>
      <c r="I1" s="2" t="s">
        <v>4</v>
      </c>
      <c r="J1" s="3" t="s">
        <v>79</v>
      </c>
      <c r="K1" s="3" t="s">
        <v>87</v>
      </c>
      <c r="L1" s="37" t="s">
        <v>61</v>
      </c>
      <c r="M1" s="42" t="s">
        <v>88</v>
      </c>
    </row>
    <row r="2" spans="1:14" ht="16" customHeight="1" x14ac:dyDescent="0.35">
      <c r="A2" s="4">
        <v>1000</v>
      </c>
      <c r="B2" s="5" t="str">
        <f>'Risk Assessment'!A2</f>
        <v>Lending</v>
      </c>
      <c r="C2" s="6"/>
      <c r="D2" s="6"/>
      <c r="E2" s="45"/>
      <c r="F2" s="6"/>
      <c r="G2" s="6"/>
      <c r="H2" s="6"/>
      <c r="I2" s="7"/>
      <c r="J2" s="8"/>
      <c r="K2" s="8"/>
      <c r="L2" s="38"/>
      <c r="M2" s="35"/>
    </row>
    <row r="3" spans="1:14" s="12" customFormat="1" ht="16" customHeight="1" x14ac:dyDescent="0.35">
      <c r="A3" s="9">
        <v>1100</v>
      </c>
      <c r="B3" s="10" t="str">
        <f>'Risk Assessment'!A3</f>
        <v>Indirect Lending</v>
      </c>
      <c r="C3" s="11" t="str">
        <f>IF('Risk Assessment'!C3=3,"High",IF('Risk Assessment'!C3=2,"Medium",IF('Risk Assessment'!C3=1,"Low","")))</f>
        <v>High</v>
      </c>
      <c r="D3" s="80" t="s">
        <v>6</v>
      </c>
      <c r="E3" s="81">
        <v>42494</v>
      </c>
      <c r="F3" s="82">
        <v>1</v>
      </c>
      <c r="G3" s="82">
        <v>1</v>
      </c>
      <c r="H3" s="82">
        <v>1</v>
      </c>
      <c r="I3" s="80" t="s">
        <v>77</v>
      </c>
      <c r="J3" s="83"/>
      <c r="K3" s="84">
        <v>250</v>
      </c>
      <c r="L3" s="38" t="str">
        <f>IF(J3=0,"",(K3-J3))</f>
        <v/>
      </c>
      <c r="M3" s="34" t="str">
        <f>IF(J3=0,"",J3/K3)</f>
        <v/>
      </c>
      <c r="N3" s="16"/>
    </row>
    <row r="4" spans="1:14" s="28" customFormat="1" ht="16" customHeight="1" x14ac:dyDescent="0.35">
      <c r="A4" s="9">
        <v>1200</v>
      </c>
      <c r="B4" s="10" t="str">
        <f>'Risk Assessment'!A4</f>
        <v>Consumer/Outbound Lending</v>
      </c>
      <c r="C4" s="11" t="str">
        <f>IF('Risk Assessment'!C4=3,"High",IF('Risk Assessment'!C4=2,"Medium",IF('Risk Assessment'!C4=1,"Low","")))</f>
        <v>High</v>
      </c>
      <c r="D4" s="80" t="s">
        <v>6</v>
      </c>
      <c r="E4" s="81">
        <v>42826</v>
      </c>
      <c r="F4" s="82">
        <v>1</v>
      </c>
      <c r="G4" s="82">
        <v>1</v>
      </c>
      <c r="H4" s="82">
        <v>1</v>
      </c>
      <c r="I4" s="80" t="s">
        <v>66</v>
      </c>
      <c r="J4" s="83">
        <v>100</v>
      </c>
      <c r="K4" s="84">
        <v>300</v>
      </c>
      <c r="L4" s="38">
        <f t="shared" ref="L4:L66" si="0">IF(J4=0,"",(K4-J4))</f>
        <v>200</v>
      </c>
      <c r="M4" s="34">
        <f t="shared" ref="M4:M66" si="1">IF(J4=0,"",J4/K4)</f>
        <v>0.33333333333333331</v>
      </c>
      <c r="N4" s="16"/>
    </row>
    <row r="5" spans="1:14" s="28" customFormat="1" ht="16" customHeight="1" x14ac:dyDescent="0.35">
      <c r="A5" s="9">
        <v>1300</v>
      </c>
      <c r="B5" s="10" t="str">
        <f>'Risk Assessment'!A5</f>
        <v>Loan Servicing</v>
      </c>
      <c r="C5" s="11" t="str">
        <f>IF('Risk Assessment'!C5=3,"High",IF('Risk Assessment'!C5=2,"Medium",IF('Risk Assessment'!C5=1,"Low","")))</f>
        <v>Medium</v>
      </c>
      <c r="D5" s="80" t="s">
        <v>15</v>
      </c>
      <c r="E5" s="81">
        <v>42156</v>
      </c>
      <c r="F5" s="82">
        <v>1</v>
      </c>
      <c r="G5" s="82"/>
      <c r="H5" s="82">
        <v>1</v>
      </c>
      <c r="I5" s="80" t="s">
        <v>78</v>
      </c>
      <c r="J5" s="83"/>
      <c r="K5" s="84">
        <v>250</v>
      </c>
      <c r="L5" s="38" t="str">
        <f t="shared" si="0"/>
        <v/>
      </c>
      <c r="M5" s="34" t="str">
        <f t="shared" si="1"/>
        <v/>
      </c>
      <c r="N5" s="16"/>
    </row>
    <row r="6" spans="1:14" s="12" customFormat="1" ht="16" customHeight="1" x14ac:dyDescent="0.35">
      <c r="A6" s="9">
        <v>1400</v>
      </c>
      <c r="B6" s="10" t="str">
        <f>'Risk Assessment'!A6</f>
        <v>Real Estate Lending</v>
      </c>
      <c r="C6" s="11" t="str">
        <f>IF('Risk Assessment'!C6=3,"High",IF('Risk Assessment'!C6=2,"Medium",IF('Risk Assessment'!C6=1,"Low","")))</f>
        <v>High</v>
      </c>
      <c r="D6" s="80" t="s">
        <v>6</v>
      </c>
      <c r="E6" s="81">
        <v>42472</v>
      </c>
      <c r="F6" s="82">
        <v>1</v>
      </c>
      <c r="G6" s="82">
        <v>1</v>
      </c>
      <c r="H6" s="82">
        <v>1</v>
      </c>
      <c r="I6" s="80" t="s">
        <v>66</v>
      </c>
      <c r="J6" s="83">
        <v>516</v>
      </c>
      <c r="K6" s="84">
        <v>450</v>
      </c>
      <c r="L6" s="38">
        <f t="shared" si="0"/>
        <v>-66</v>
      </c>
      <c r="M6" s="34">
        <f t="shared" si="1"/>
        <v>1.1466666666666667</v>
      </c>
      <c r="N6" s="16"/>
    </row>
    <row r="7" spans="1:14" s="12" customFormat="1" ht="16" customHeight="1" x14ac:dyDescent="0.35">
      <c r="A7" s="9">
        <v>1500</v>
      </c>
      <c r="B7" s="10" t="str">
        <f>'Risk Assessment'!A7</f>
        <v>Business Lending</v>
      </c>
      <c r="C7" s="11" t="str">
        <f>IF('Risk Assessment'!C7=3,"High",IF('Risk Assessment'!C7=2,"Medium",IF('Risk Assessment'!C7=1,"Low","")))</f>
        <v>High</v>
      </c>
      <c r="D7" s="80" t="s">
        <v>6</v>
      </c>
      <c r="E7" s="81">
        <v>42419</v>
      </c>
      <c r="F7" s="82">
        <v>1</v>
      </c>
      <c r="G7" s="82">
        <v>1</v>
      </c>
      <c r="H7" s="82">
        <v>1</v>
      </c>
      <c r="I7" s="80" t="s">
        <v>77</v>
      </c>
      <c r="J7" s="83">
        <v>17</v>
      </c>
      <c r="K7" s="84">
        <v>250</v>
      </c>
      <c r="L7" s="38">
        <f t="shared" si="0"/>
        <v>233</v>
      </c>
      <c r="M7" s="34">
        <f t="shared" si="1"/>
        <v>6.8000000000000005E-2</v>
      </c>
      <c r="N7" s="16"/>
    </row>
    <row r="8" spans="1:14" s="12" customFormat="1" ht="16" customHeight="1" x14ac:dyDescent="0.35">
      <c r="A8" s="9">
        <v>1600</v>
      </c>
      <c r="B8" s="10" t="str">
        <f>'Risk Assessment'!A8</f>
        <v>Collections</v>
      </c>
      <c r="C8" s="11" t="str">
        <f>IF('Risk Assessment'!C8=3,"High",IF('Risk Assessment'!C8=2,"Medium",IF('Risk Assessment'!C8=1,"Low","")))</f>
        <v>High</v>
      </c>
      <c r="D8" s="80" t="s">
        <v>6</v>
      </c>
      <c r="E8" s="81">
        <v>42614</v>
      </c>
      <c r="F8" s="82">
        <v>1</v>
      </c>
      <c r="G8" s="82">
        <v>1</v>
      </c>
      <c r="H8" s="82">
        <v>1</v>
      </c>
      <c r="I8" s="80" t="s">
        <v>78</v>
      </c>
      <c r="J8" s="83">
        <v>10</v>
      </c>
      <c r="K8" s="84">
        <v>300</v>
      </c>
      <c r="L8" s="38">
        <f t="shared" si="0"/>
        <v>290</v>
      </c>
      <c r="M8" s="34">
        <f t="shared" si="1"/>
        <v>3.3333333333333333E-2</v>
      </c>
      <c r="N8" s="16"/>
    </row>
    <row r="9" spans="1:14" s="27" customFormat="1" ht="16" customHeight="1" x14ac:dyDescent="0.35">
      <c r="A9" s="16">
        <v>2000</v>
      </c>
      <c r="B9" s="13" t="str">
        <f>'Risk Assessment'!A9</f>
        <v>Finance</v>
      </c>
      <c r="C9" s="97" t="str">
        <f>IF('Risk Assessment'!C9=3,"High",IF('Risk Assessment'!C9=2,"Medium",IF('Risk Assessment'!C9=1,"Low","")))</f>
        <v/>
      </c>
      <c r="D9" s="97"/>
      <c r="E9" s="98"/>
      <c r="F9" s="99"/>
      <c r="G9" s="99"/>
      <c r="H9" s="99"/>
      <c r="I9" s="97"/>
      <c r="J9" s="100"/>
      <c r="K9" s="101"/>
      <c r="L9" s="102" t="str">
        <f t="shared" si="0"/>
        <v/>
      </c>
      <c r="M9" s="103" t="str">
        <f t="shared" si="1"/>
        <v/>
      </c>
      <c r="N9" s="16"/>
    </row>
    <row r="10" spans="1:14" s="12" customFormat="1" ht="16" customHeight="1" x14ac:dyDescent="0.35">
      <c r="A10" s="9">
        <v>2100</v>
      </c>
      <c r="B10" s="10" t="str">
        <f>'Risk Assessment'!A10</f>
        <v>Budget Planning</v>
      </c>
      <c r="C10" s="11" t="str">
        <f>IF('Risk Assessment'!C10=3,"High",IF('Risk Assessment'!C10=2,"Medium",IF('Risk Assessment'!C10=1,"Low","")))</f>
        <v>Medium</v>
      </c>
      <c r="D10" s="80" t="s">
        <v>15</v>
      </c>
      <c r="E10" s="86" t="s">
        <v>92</v>
      </c>
      <c r="F10" s="82">
        <v>1</v>
      </c>
      <c r="G10" s="82"/>
      <c r="H10" s="82">
        <v>1</v>
      </c>
      <c r="I10" s="80" t="s">
        <v>78</v>
      </c>
      <c r="J10" s="83"/>
      <c r="K10" s="84">
        <v>100</v>
      </c>
      <c r="L10" s="38" t="str">
        <f t="shared" si="0"/>
        <v/>
      </c>
      <c r="M10" s="34" t="str">
        <f t="shared" si="1"/>
        <v/>
      </c>
      <c r="N10" s="16"/>
    </row>
    <row r="11" spans="1:14" s="30" customFormat="1" ht="16" customHeight="1" x14ac:dyDescent="0.3">
      <c r="A11" s="9">
        <v>2200</v>
      </c>
      <c r="B11" s="10" t="str">
        <f>'Risk Assessment'!A11</f>
        <v>Allowance for Loan Losses (ALLL)</v>
      </c>
      <c r="C11" s="11" t="str">
        <f>IF('Risk Assessment'!C11=3,"High",IF('Risk Assessment'!C11=2,"Medium",IF('Risk Assessment'!C11=1,"Low","")))</f>
        <v>Medium</v>
      </c>
      <c r="D11" s="80" t="s">
        <v>15</v>
      </c>
      <c r="E11" s="81">
        <v>42453</v>
      </c>
      <c r="F11" s="82"/>
      <c r="G11" s="82">
        <v>1</v>
      </c>
      <c r="H11" s="82"/>
      <c r="I11" s="80"/>
      <c r="J11" s="83"/>
      <c r="K11" s="84"/>
      <c r="L11" s="38" t="str">
        <f t="shared" si="0"/>
        <v/>
      </c>
      <c r="M11" s="34" t="str">
        <f t="shared" si="1"/>
        <v/>
      </c>
      <c r="N11" s="16"/>
    </row>
    <row r="12" spans="1:14" s="12" customFormat="1" ht="16" customHeight="1" x14ac:dyDescent="0.35">
      <c r="A12" s="9">
        <v>2300</v>
      </c>
      <c r="B12" s="10" t="str">
        <f>'Risk Assessment'!A12</f>
        <v>Investments</v>
      </c>
      <c r="C12" s="11" t="str">
        <f>IF('Risk Assessment'!C12=3,"High",IF('Risk Assessment'!C12=2,"Medium",IF('Risk Assessment'!C12=1,"Low","")))</f>
        <v>Medium</v>
      </c>
      <c r="D12" s="80" t="s">
        <v>15</v>
      </c>
      <c r="E12" s="81">
        <v>42509</v>
      </c>
      <c r="F12" s="82"/>
      <c r="G12" s="82">
        <v>1</v>
      </c>
      <c r="H12" s="82"/>
      <c r="I12" s="80"/>
      <c r="J12" s="83"/>
      <c r="K12" s="84"/>
      <c r="L12" s="38" t="str">
        <f t="shared" si="0"/>
        <v/>
      </c>
      <c r="M12" s="34" t="str">
        <f t="shared" si="1"/>
        <v/>
      </c>
      <c r="N12" s="16"/>
    </row>
    <row r="13" spans="1:14" s="30" customFormat="1" ht="16" customHeight="1" x14ac:dyDescent="0.3">
      <c r="A13" s="9">
        <v>2400</v>
      </c>
      <c r="B13" s="10" t="str">
        <f>'Risk Assessment'!A13</f>
        <v>Asset Liability Management (ALM)</v>
      </c>
      <c r="C13" s="11" t="str">
        <f>IF('Risk Assessment'!C13=3,"High",IF('Risk Assessment'!C13=2,"Medium",IF('Risk Assessment'!C13=1,"Low","")))</f>
        <v>Medium</v>
      </c>
      <c r="D13" s="80" t="s">
        <v>15</v>
      </c>
      <c r="E13" s="81">
        <v>42452</v>
      </c>
      <c r="F13" s="82"/>
      <c r="G13" s="82">
        <v>1</v>
      </c>
      <c r="H13" s="82"/>
      <c r="I13" s="80"/>
      <c r="J13" s="83"/>
      <c r="K13" s="84"/>
      <c r="L13" s="38" t="str">
        <f t="shared" si="0"/>
        <v/>
      </c>
      <c r="M13" s="34" t="str">
        <f t="shared" si="1"/>
        <v/>
      </c>
      <c r="N13" s="16"/>
    </row>
    <row r="14" spans="1:14" s="28" customFormat="1" ht="16" customHeight="1" x14ac:dyDescent="0.35">
      <c r="A14" s="16">
        <v>3000</v>
      </c>
      <c r="B14" s="13" t="str">
        <f>'Risk Assessment'!A14</f>
        <v>Accounting</v>
      </c>
      <c r="C14" s="97" t="str">
        <f>IF('Risk Assessment'!C14=3,"High",IF('Risk Assessment'!C14=2,"Medium",IF('Risk Assessment'!C14=1,"Low","")))</f>
        <v/>
      </c>
      <c r="D14" s="97"/>
      <c r="E14" s="98"/>
      <c r="F14" s="99"/>
      <c r="G14" s="99"/>
      <c r="H14" s="99"/>
      <c r="I14" s="97"/>
      <c r="J14" s="100"/>
      <c r="K14" s="101"/>
      <c r="L14" s="102" t="str">
        <f t="shared" si="0"/>
        <v/>
      </c>
      <c r="M14" s="103" t="str">
        <f t="shared" si="1"/>
        <v/>
      </c>
      <c r="N14" s="16"/>
    </row>
    <row r="15" spans="1:14" s="28" customFormat="1" ht="16" customHeight="1" x14ac:dyDescent="0.35">
      <c r="A15" s="9">
        <v>3100</v>
      </c>
      <c r="B15" s="10" t="str">
        <f>'Risk Assessment'!A15</f>
        <v>Accounting Operations</v>
      </c>
      <c r="C15" s="11" t="str">
        <f>IF('Risk Assessment'!C15=3,"High",IF('Risk Assessment'!C15=2,"Medium",IF('Risk Assessment'!C15=1,"Low","")))</f>
        <v>Medium</v>
      </c>
      <c r="D15" s="80" t="s">
        <v>15</v>
      </c>
      <c r="E15" s="81">
        <v>42154</v>
      </c>
      <c r="F15" s="82">
        <v>1</v>
      </c>
      <c r="G15" s="82"/>
      <c r="H15" s="82">
        <v>1</v>
      </c>
      <c r="I15" s="80" t="s">
        <v>78</v>
      </c>
      <c r="J15" s="83"/>
      <c r="K15" s="84">
        <v>75</v>
      </c>
      <c r="L15" s="38" t="str">
        <f t="shared" si="0"/>
        <v/>
      </c>
      <c r="M15" s="34" t="str">
        <f t="shared" si="1"/>
        <v/>
      </c>
      <c r="N15" s="16"/>
    </row>
    <row r="16" spans="1:14" s="28" customFormat="1" ht="16" customHeight="1" x14ac:dyDescent="0.35">
      <c r="A16" s="9">
        <v>3200</v>
      </c>
      <c r="B16" s="10" t="str">
        <f>'Risk Assessment'!A16</f>
        <v>Wire Transfers</v>
      </c>
      <c r="C16" s="11" t="str">
        <f>IF('Risk Assessment'!C16=3,"High",IF('Risk Assessment'!C16=2,"Medium",IF('Risk Assessment'!C16=1,"Low","")))</f>
        <v>Medium</v>
      </c>
      <c r="D16" s="80" t="s">
        <v>15</v>
      </c>
      <c r="E16" s="85">
        <v>42503</v>
      </c>
      <c r="F16" s="82"/>
      <c r="G16" s="82">
        <v>1</v>
      </c>
      <c r="H16" s="82"/>
      <c r="I16" s="80"/>
      <c r="J16" s="83"/>
      <c r="K16" s="84"/>
      <c r="L16" s="38" t="str">
        <f t="shared" si="0"/>
        <v/>
      </c>
      <c r="M16" s="34" t="str">
        <f t="shared" si="1"/>
        <v/>
      </c>
      <c r="N16" s="16"/>
    </row>
    <row r="17" spans="1:14" s="28" customFormat="1" ht="16" customHeight="1" x14ac:dyDescent="0.35">
      <c r="A17" s="9">
        <v>3300</v>
      </c>
      <c r="B17" s="10" t="str">
        <f>'Risk Assessment'!A17</f>
        <v>Expense Reimbursement</v>
      </c>
      <c r="C17" s="11" t="str">
        <f>IF('Risk Assessment'!C17=3,"High",IF('Risk Assessment'!C17=2,"Medium",IF('Risk Assessment'!C17=1,"Low","")))</f>
        <v>Medium</v>
      </c>
      <c r="D17" s="80" t="s">
        <v>15</v>
      </c>
      <c r="E17" s="85">
        <v>42826</v>
      </c>
      <c r="F17" s="82">
        <v>1</v>
      </c>
      <c r="G17" s="82"/>
      <c r="H17" s="82"/>
      <c r="I17" s="80" t="s">
        <v>77</v>
      </c>
      <c r="J17" s="83">
        <v>115.5</v>
      </c>
      <c r="K17" s="84">
        <v>75</v>
      </c>
      <c r="L17" s="38">
        <f t="shared" si="0"/>
        <v>-40.5</v>
      </c>
      <c r="M17" s="34">
        <f t="shared" si="1"/>
        <v>1.54</v>
      </c>
      <c r="N17" s="16"/>
    </row>
    <row r="18" spans="1:14" s="28" customFormat="1" ht="16" customHeight="1" x14ac:dyDescent="0.35">
      <c r="A18" s="9">
        <v>3400</v>
      </c>
      <c r="B18" s="10" t="str">
        <f>'Risk Assessment'!A18</f>
        <v>Overdraft Privilege (ODP)</v>
      </c>
      <c r="C18" s="11" t="str">
        <f>IF('Risk Assessment'!C18=3,"High",IF('Risk Assessment'!C18=2,"Medium",IF('Risk Assessment'!C18=1,"Low","")))</f>
        <v>Medium</v>
      </c>
      <c r="D18" s="80" t="s">
        <v>15</v>
      </c>
      <c r="E18" s="81">
        <v>42124</v>
      </c>
      <c r="F18" s="82">
        <v>1</v>
      </c>
      <c r="G18" s="82"/>
      <c r="H18" s="82">
        <v>1</v>
      </c>
      <c r="I18" s="80" t="s">
        <v>78</v>
      </c>
      <c r="J18" s="83"/>
      <c r="K18" s="84">
        <v>75</v>
      </c>
      <c r="L18" s="38" t="str">
        <f t="shared" si="0"/>
        <v/>
      </c>
      <c r="M18" s="34" t="str">
        <f t="shared" si="1"/>
        <v/>
      </c>
      <c r="N18" s="16"/>
    </row>
    <row r="19" spans="1:14" s="28" customFormat="1" ht="16" customHeight="1" x14ac:dyDescent="0.35">
      <c r="A19" s="9">
        <v>3500</v>
      </c>
      <c r="B19" s="10" t="str">
        <f>'Risk Assessment'!A19</f>
        <v>Fixed Assets</v>
      </c>
      <c r="C19" s="11" t="str">
        <f>IF('Risk Assessment'!C19=3,"High",IF('Risk Assessment'!C19=2,"Medium",IF('Risk Assessment'!C19=1,"Low","")))</f>
        <v>Low</v>
      </c>
      <c r="D19" s="80" t="s">
        <v>13</v>
      </c>
      <c r="E19" s="86" t="s">
        <v>92</v>
      </c>
      <c r="F19" s="82"/>
      <c r="G19" s="82">
        <v>1</v>
      </c>
      <c r="H19" s="82"/>
      <c r="I19" s="80"/>
      <c r="J19" s="83"/>
      <c r="K19" s="84"/>
      <c r="L19" s="38" t="str">
        <f t="shared" si="0"/>
        <v/>
      </c>
      <c r="M19" s="34" t="str">
        <f t="shared" si="1"/>
        <v/>
      </c>
      <c r="N19" s="16"/>
    </row>
    <row r="20" spans="1:14" s="28" customFormat="1" ht="16" customHeight="1" x14ac:dyDescent="0.35">
      <c r="A20" s="9">
        <v>3600</v>
      </c>
      <c r="B20" s="10" t="str">
        <f>'Risk Assessment'!A20</f>
        <v>Reconcilation</v>
      </c>
      <c r="C20" s="11" t="str">
        <f>IF('Risk Assessment'!C20=3,"High",IF('Risk Assessment'!C20=2,"Medium",IF('Risk Assessment'!C20=1,"Low","")))</f>
        <v>Medium</v>
      </c>
      <c r="D20" s="80" t="s">
        <v>6</v>
      </c>
      <c r="E20" s="81">
        <v>42675</v>
      </c>
      <c r="F20" s="82">
        <v>1</v>
      </c>
      <c r="G20" s="82">
        <v>1</v>
      </c>
      <c r="H20" s="82">
        <v>1</v>
      </c>
      <c r="I20" s="80" t="s">
        <v>78</v>
      </c>
      <c r="J20" s="83"/>
      <c r="K20" s="84">
        <v>75</v>
      </c>
      <c r="L20" s="38" t="str">
        <f t="shared" si="0"/>
        <v/>
      </c>
      <c r="M20" s="34" t="str">
        <f t="shared" si="1"/>
        <v/>
      </c>
      <c r="N20" s="16"/>
    </row>
    <row r="21" spans="1:14" s="28" customFormat="1" ht="16" customHeight="1" x14ac:dyDescent="0.35">
      <c r="A21" s="9">
        <v>3700</v>
      </c>
      <c r="B21" s="10" t="str">
        <f>'Risk Assessment'!A21</f>
        <v>Regulatory &amp; Management Reporting</v>
      </c>
      <c r="C21" s="11" t="str">
        <f>IF('Risk Assessment'!C21=3,"High",IF('Risk Assessment'!C21=2,"Medium",IF('Risk Assessment'!C21=1,"Low","")))</f>
        <v>Medium</v>
      </c>
      <c r="D21" s="80" t="s">
        <v>15</v>
      </c>
      <c r="E21" s="81">
        <v>42277</v>
      </c>
      <c r="F21" s="82">
        <v>1</v>
      </c>
      <c r="G21" s="82"/>
      <c r="H21" s="82">
        <v>1</v>
      </c>
      <c r="I21" s="80" t="s">
        <v>78</v>
      </c>
      <c r="J21" s="83"/>
      <c r="K21" s="84">
        <v>75</v>
      </c>
      <c r="L21" s="38" t="str">
        <f t="shared" si="0"/>
        <v/>
      </c>
      <c r="M21" s="34" t="str">
        <f t="shared" si="1"/>
        <v/>
      </c>
      <c r="N21" s="16"/>
    </row>
    <row r="22" spans="1:14" s="28" customFormat="1" ht="16" customHeight="1" x14ac:dyDescent="0.35">
      <c r="A22" s="16">
        <v>4000</v>
      </c>
      <c r="B22" s="13" t="str">
        <f>'Risk Assessment'!A22</f>
        <v>Electronic Services</v>
      </c>
      <c r="C22" s="97" t="str">
        <f>IF('Risk Assessment'!C22=3,"High",IF('Risk Assessment'!C22=2,"Medium",IF('Risk Assessment'!C22=1,"Low","")))</f>
        <v/>
      </c>
      <c r="D22" s="97"/>
      <c r="E22" s="98"/>
      <c r="F22" s="99"/>
      <c r="G22" s="99"/>
      <c r="H22" s="99"/>
      <c r="I22" s="97"/>
      <c r="J22" s="100"/>
      <c r="K22" s="101"/>
      <c r="L22" s="102" t="str">
        <f t="shared" si="0"/>
        <v/>
      </c>
      <c r="M22" s="103" t="str">
        <f t="shared" si="1"/>
        <v/>
      </c>
      <c r="N22" s="16"/>
    </row>
    <row r="23" spans="1:14" s="28" customFormat="1" ht="16" customHeight="1" x14ac:dyDescent="0.35">
      <c r="A23" s="9">
        <v>4100</v>
      </c>
      <c r="B23" s="10" t="str">
        <f>'Risk Assessment'!A23</f>
        <v>ACH Audit (NACHA)</v>
      </c>
      <c r="C23" s="11" t="str">
        <f>IF('Risk Assessment'!C23=3,"High",IF('Risk Assessment'!C23=2,"Medium",IF('Risk Assessment'!C23=1,"Low","")))</f>
        <v>Medium</v>
      </c>
      <c r="D23" s="80" t="s">
        <v>6</v>
      </c>
      <c r="E23" s="81">
        <v>42705</v>
      </c>
      <c r="F23" s="82">
        <v>1</v>
      </c>
      <c r="G23" s="82">
        <v>1</v>
      </c>
      <c r="H23" s="82">
        <v>1</v>
      </c>
      <c r="I23" s="80" t="s">
        <v>67</v>
      </c>
      <c r="J23" s="83">
        <v>6.5</v>
      </c>
      <c r="K23" s="84">
        <v>75</v>
      </c>
      <c r="L23" s="38">
        <f t="shared" si="0"/>
        <v>68.5</v>
      </c>
      <c r="M23" s="34">
        <f t="shared" si="1"/>
        <v>8.666666666666667E-2</v>
      </c>
      <c r="N23" s="16"/>
    </row>
    <row r="24" spans="1:14" s="28" customFormat="1" ht="16" customHeight="1" x14ac:dyDescent="0.35">
      <c r="A24" s="9">
        <v>4200</v>
      </c>
      <c r="B24" s="10" t="str">
        <f>'Risk Assessment'!A24</f>
        <v>CO-OP Network &amp; ATM Operations</v>
      </c>
      <c r="C24" s="11" t="str">
        <f>IF('Risk Assessment'!C24=3,"High",IF('Risk Assessment'!C24=2,"Medium",IF('Risk Assessment'!C24=1,"Low","")))</f>
        <v>Medium</v>
      </c>
      <c r="D24" s="80" t="s">
        <v>15</v>
      </c>
      <c r="E24" s="81">
        <v>42705</v>
      </c>
      <c r="F24" s="82"/>
      <c r="G24" s="82">
        <v>1</v>
      </c>
      <c r="H24" s="82"/>
      <c r="I24" s="80"/>
      <c r="J24" s="83"/>
      <c r="K24" s="84"/>
      <c r="L24" s="38" t="str">
        <f t="shared" si="0"/>
        <v/>
      </c>
      <c r="M24" s="34" t="str">
        <f t="shared" si="1"/>
        <v/>
      </c>
      <c r="N24" s="16"/>
    </row>
    <row r="25" spans="1:14" s="28" customFormat="1" ht="16" customHeight="1" x14ac:dyDescent="0.35">
      <c r="A25" s="9">
        <v>4300</v>
      </c>
      <c r="B25" s="10" t="str">
        <f>'Risk Assessment'!A25</f>
        <v>Visa ICPI</v>
      </c>
      <c r="C25" s="11" t="str">
        <f>IF('Risk Assessment'!C25=3,"High",IF('Risk Assessment'!C25=2,"Medium",IF('Risk Assessment'!C25=1,"Low","")))</f>
        <v>Medium</v>
      </c>
      <c r="D25" s="80" t="s">
        <v>6</v>
      </c>
      <c r="E25" s="81">
        <v>42490</v>
      </c>
      <c r="F25" s="82">
        <v>1</v>
      </c>
      <c r="G25" s="82">
        <v>1</v>
      </c>
      <c r="H25" s="82">
        <v>1</v>
      </c>
      <c r="I25" s="80" t="s">
        <v>66</v>
      </c>
      <c r="J25" s="83">
        <v>24.25</v>
      </c>
      <c r="K25" s="84">
        <v>25</v>
      </c>
      <c r="L25" s="38">
        <f t="shared" si="0"/>
        <v>0.75</v>
      </c>
      <c r="M25" s="34">
        <f t="shared" si="1"/>
        <v>0.97</v>
      </c>
      <c r="N25" s="16"/>
    </row>
    <row r="26" spans="1:14" s="27" customFormat="1" ht="16" customHeight="1" x14ac:dyDescent="0.35">
      <c r="A26" s="16">
        <v>5000</v>
      </c>
      <c r="B26" s="13" t="str">
        <f>'Risk Assessment'!A26</f>
        <v>Operations</v>
      </c>
      <c r="C26" s="97" t="str">
        <f>IF('Risk Assessment'!C26=3,"High",IF('Risk Assessment'!C26=2,"Medium",IF('Risk Assessment'!C26=1,"Low","")))</f>
        <v/>
      </c>
      <c r="D26" s="97"/>
      <c r="E26" s="98"/>
      <c r="F26" s="99"/>
      <c r="G26" s="99"/>
      <c r="H26" s="99"/>
      <c r="I26" s="97"/>
      <c r="J26" s="100"/>
      <c r="K26" s="101"/>
      <c r="L26" s="102" t="str">
        <f t="shared" si="0"/>
        <v/>
      </c>
      <c r="M26" s="103" t="str">
        <f t="shared" si="1"/>
        <v/>
      </c>
      <c r="N26" s="16"/>
    </row>
    <row r="27" spans="1:14" s="12" customFormat="1" ht="16" customHeight="1" x14ac:dyDescent="0.35">
      <c r="A27" s="9">
        <v>5100</v>
      </c>
      <c r="B27" s="10" t="str">
        <f>'Risk Assessment'!A27</f>
        <v>Branch Audits</v>
      </c>
      <c r="C27" s="11" t="str">
        <f>IF('Risk Assessment'!C27=3,"High",IF('Risk Assessment'!C27=2,"Medium",IF('Risk Assessment'!C27=1,"Low","")))</f>
        <v>Medium</v>
      </c>
      <c r="D27" s="80" t="s">
        <v>24</v>
      </c>
      <c r="E27" s="85">
        <v>42736</v>
      </c>
      <c r="F27" s="82">
        <v>1</v>
      </c>
      <c r="G27" s="82">
        <v>1</v>
      </c>
      <c r="H27" s="82">
        <v>1</v>
      </c>
      <c r="I27" s="80" t="s">
        <v>89</v>
      </c>
      <c r="J27" s="83">
        <v>108</v>
      </c>
      <c r="K27" s="84">
        <v>300</v>
      </c>
      <c r="L27" s="38">
        <f t="shared" si="0"/>
        <v>192</v>
      </c>
      <c r="M27" s="34">
        <f t="shared" si="1"/>
        <v>0.36</v>
      </c>
      <c r="N27" s="16"/>
    </row>
    <row r="28" spans="1:14" s="12" customFormat="1" ht="16" customHeight="1" x14ac:dyDescent="0.35">
      <c r="A28" s="9">
        <v>5200</v>
      </c>
      <c r="B28" s="10" t="str">
        <f>'Risk Assessment'!A28</f>
        <v>IRA's</v>
      </c>
      <c r="C28" s="11" t="str">
        <f>IF('Risk Assessment'!C28=3,"High",IF('Risk Assessment'!C28=2,"Medium",IF('Risk Assessment'!C28=1,"Low","")))</f>
        <v>Medium</v>
      </c>
      <c r="D28" s="80" t="s">
        <v>15</v>
      </c>
      <c r="E28" s="81">
        <v>42224</v>
      </c>
      <c r="F28" s="82">
        <v>1</v>
      </c>
      <c r="G28" s="82"/>
      <c r="H28" s="82">
        <v>1</v>
      </c>
      <c r="I28" s="80" t="s">
        <v>78</v>
      </c>
      <c r="J28" s="83"/>
      <c r="K28" s="84">
        <v>75</v>
      </c>
      <c r="L28" s="38" t="str">
        <f t="shared" si="0"/>
        <v/>
      </c>
      <c r="M28" s="34" t="str">
        <f t="shared" si="1"/>
        <v/>
      </c>
      <c r="N28" s="16"/>
    </row>
    <row r="29" spans="1:14" s="28" customFormat="1" ht="16" customHeight="1" x14ac:dyDescent="0.35">
      <c r="A29" s="9">
        <v>5300</v>
      </c>
      <c r="B29" s="10" t="str">
        <f>'Risk Assessment'!A29</f>
        <v>Deposit Operations</v>
      </c>
      <c r="C29" s="11" t="str">
        <f>IF('Risk Assessment'!C29=3,"High",IF('Risk Assessment'!C29=2,"Medium",IF('Risk Assessment'!C29=1,"Low","")))</f>
        <v>Medium</v>
      </c>
      <c r="D29" s="80" t="s">
        <v>15</v>
      </c>
      <c r="E29" s="86" t="s">
        <v>92</v>
      </c>
      <c r="F29" s="82">
        <v>1</v>
      </c>
      <c r="G29" s="82"/>
      <c r="H29" s="82">
        <v>1</v>
      </c>
      <c r="I29" s="80" t="s">
        <v>67</v>
      </c>
      <c r="J29" s="83"/>
      <c r="K29" s="84">
        <v>100</v>
      </c>
      <c r="L29" s="38" t="str">
        <f t="shared" si="0"/>
        <v/>
      </c>
      <c r="M29" s="34" t="str">
        <f t="shared" si="1"/>
        <v/>
      </c>
      <c r="N29" s="16"/>
    </row>
    <row r="30" spans="1:14" s="28" customFormat="1" ht="16" customHeight="1" x14ac:dyDescent="0.35">
      <c r="A30" s="9">
        <v>5400</v>
      </c>
      <c r="B30" s="10" t="str">
        <f>'Risk Assessment'!A30</f>
        <v>Medallion Signature Guarantees</v>
      </c>
      <c r="C30" s="11" t="str">
        <f>IF('Risk Assessment'!C30=3,"High",IF('Risk Assessment'!C30=2,"Medium",IF('Risk Assessment'!C30=1,"Low","")))</f>
        <v>Medium</v>
      </c>
      <c r="D30" s="80" t="s">
        <v>15</v>
      </c>
      <c r="E30" s="86" t="s">
        <v>92</v>
      </c>
      <c r="F30" s="82">
        <v>1</v>
      </c>
      <c r="G30" s="82"/>
      <c r="H30" s="82">
        <v>1</v>
      </c>
      <c r="I30" s="80" t="s">
        <v>67</v>
      </c>
      <c r="J30" s="83"/>
      <c r="K30" s="84">
        <v>75</v>
      </c>
      <c r="L30" s="38" t="str">
        <f t="shared" si="0"/>
        <v/>
      </c>
      <c r="M30" s="34" t="str">
        <f t="shared" si="1"/>
        <v/>
      </c>
      <c r="N30" s="16"/>
    </row>
    <row r="31" spans="1:14" s="28" customFormat="1" ht="16" customHeight="1" x14ac:dyDescent="0.35">
      <c r="A31" s="9">
        <v>5600</v>
      </c>
      <c r="B31" s="10" t="str">
        <f>'Risk Assessment'!A31</f>
        <v>Core Applications</v>
      </c>
      <c r="C31" s="11" t="str">
        <f>IF('Risk Assessment'!C31=3,"High",IF('Risk Assessment'!C31=2,"Medium",IF('Risk Assessment'!C31=1,"Low","")))</f>
        <v>Medium</v>
      </c>
      <c r="D31" s="80" t="s">
        <v>6</v>
      </c>
      <c r="E31" s="81">
        <v>42614</v>
      </c>
      <c r="F31" s="82">
        <v>1</v>
      </c>
      <c r="G31" s="82">
        <v>1</v>
      </c>
      <c r="H31" s="82">
        <v>1</v>
      </c>
      <c r="I31" s="80"/>
      <c r="J31" s="83"/>
      <c r="K31" s="84"/>
      <c r="L31" s="38" t="str">
        <f t="shared" si="0"/>
        <v/>
      </c>
      <c r="M31" s="34" t="str">
        <f t="shared" si="1"/>
        <v/>
      </c>
      <c r="N31" s="16"/>
    </row>
    <row r="32" spans="1:14" s="28" customFormat="1" ht="16" customHeight="1" x14ac:dyDescent="0.35">
      <c r="A32" s="9">
        <v>5700</v>
      </c>
      <c r="B32" s="10" t="str">
        <f>'Risk Assessment'!A32</f>
        <v>First Priority Member Relations</v>
      </c>
      <c r="C32" s="11" t="str">
        <f>IF('Risk Assessment'!C32=3,"High",IF('Risk Assessment'!C32=2,"Medium",IF('Risk Assessment'!C32=1,"Low","")))</f>
        <v>Medium</v>
      </c>
      <c r="D32" s="80" t="s">
        <v>15</v>
      </c>
      <c r="E32" s="86" t="s">
        <v>92</v>
      </c>
      <c r="F32" s="82"/>
      <c r="G32" s="82">
        <v>1</v>
      </c>
      <c r="H32" s="82"/>
      <c r="I32" s="80"/>
      <c r="J32" s="83"/>
      <c r="K32" s="84"/>
      <c r="L32" s="38" t="str">
        <f t="shared" si="0"/>
        <v/>
      </c>
      <c r="M32" s="34" t="str">
        <f t="shared" si="1"/>
        <v/>
      </c>
      <c r="N32" s="16"/>
    </row>
    <row r="33" spans="1:15" s="28" customFormat="1" ht="16" customHeight="1" x14ac:dyDescent="0.35">
      <c r="A33" s="9">
        <v>5800</v>
      </c>
      <c r="B33" s="10" t="str">
        <f>'Risk Assessment'!A33</f>
        <v>Brokerage Services</v>
      </c>
      <c r="C33" s="11" t="str">
        <f>IF('Risk Assessment'!C33=3,"High",IF('Risk Assessment'!C33=2,"Medium",IF('Risk Assessment'!C33=1,"Low","")))</f>
        <v>Medium</v>
      </c>
      <c r="D33" s="80" t="s">
        <v>15</v>
      </c>
      <c r="E33" s="86" t="s">
        <v>92</v>
      </c>
      <c r="F33" s="82"/>
      <c r="G33" s="82">
        <v>1</v>
      </c>
      <c r="H33" s="82"/>
      <c r="I33" s="80"/>
      <c r="J33" s="83"/>
      <c r="K33" s="84"/>
      <c r="L33" s="38" t="str">
        <f t="shared" si="0"/>
        <v/>
      </c>
      <c r="M33" s="34" t="str">
        <f t="shared" si="1"/>
        <v/>
      </c>
      <c r="N33" s="16"/>
    </row>
    <row r="34" spans="1:15" s="29" customFormat="1" ht="16" customHeight="1" x14ac:dyDescent="0.35">
      <c r="A34" s="16">
        <v>6000</v>
      </c>
      <c r="B34" s="13" t="str">
        <f>'Risk Assessment'!A34</f>
        <v>Administration</v>
      </c>
      <c r="C34" s="97" t="str">
        <f>IF('Risk Assessment'!C34=3,"High",IF('Risk Assessment'!C34=2,"Medium",IF('Risk Assessment'!C34=1,"Low","")))</f>
        <v/>
      </c>
      <c r="D34" s="104"/>
      <c r="E34" s="105"/>
      <c r="F34" s="106"/>
      <c r="G34" s="106"/>
      <c r="H34" s="106"/>
      <c r="I34" s="104"/>
      <c r="J34" s="107"/>
      <c r="K34" s="108"/>
      <c r="L34" s="102" t="str">
        <f t="shared" si="0"/>
        <v/>
      </c>
      <c r="M34" s="103" t="str">
        <f t="shared" si="1"/>
        <v/>
      </c>
      <c r="N34" s="16"/>
    </row>
    <row r="35" spans="1:15" s="28" customFormat="1" ht="16" customHeight="1" x14ac:dyDescent="0.35">
      <c r="A35" s="9">
        <v>6100</v>
      </c>
      <c r="B35" s="10" t="str">
        <f>'Risk Assessment'!A35</f>
        <v>Payroll</v>
      </c>
      <c r="C35" s="11" t="str">
        <f>IF('Risk Assessment'!C35=3,"High",IF('Risk Assessment'!C35=2,"Medium",IF('Risk Assessment'!C35=1,"Low","")))</f>
        <v>Medium</v>
      </c>
      <c r="D35" s="80" t="s">
        <v>15</v>
      </c>
      <c r="E35" s="85">
        <v>42133</v>
      </c>
      <c r="F35" s="87">
        <v>1</v>
      </c>
      <c r="G35" s="87"/>
      <c r="H35" s="87">
        <v>1</v>
      </c>
      <c r="I35" s="80" t="s">
        <v>77</v>
      </c>
      <c r="J35" s="83"/>
      <c r="K35" s="84">
        <v>100</v>
      </c>
      <c r="L35" s="38" t="str">
        <f t="shared" si="0"/>
        <v/>
      </c>
      <c r="M35" s="34" t="str">
        <f t="shared" si="1"/>
        <v/>
      </c>
      <c r="N35" s="16"/>
    </row>
    <row r="36" spans="1:15" s="30" customFormat="1" ht="16" customHeight="1" x14ac:dyDescent="0.3">
      <c r="A36" s="9">
        <v>6200</v>
      </c>
      <c r="B36" s="10" t="str">
        <f>'Risk Assessment'!A36</f>
        <v>General Services</v>
      </c>
      <c r="C36" s="11" t="str">
        <f>IF('Risk Assessment'!C36=3,"High",IF('Risk Assessment'!C36=2,"Medium",IF('Risk Assessment'!C36=1,"Low","")))</f>
        <v>Low</v>
      </c>
      <c r="D36" s="80" t="s">
        <v>13</v>
      </c>
      <c r="E36" s="86" t="s">
        <v>92</v>
      </c>
      <c r="F36" s="82"/>
      <c r="G36" s="82">
        <v>1</v>
      </c>
      <c r="H36" s="82"/>
      <c r="I36" s="88"/>
      <c r="J36" s="83"/>
      <c r="K36" s="84"/>
      <c r="L36" s="38" t="str">
        <f t="shared" si="0"/>
        <v/>
      </c>
      <c r="M36" s="34" t="str">
        <f t="shared" si="1"/>
        <v/>
      </c>
      <c r="N36" s="16"/>
    </row>
    <row r="37" spans="1:15" s="30" customFormat="1" ht="16" customHeight="1" x14ac:dyDescent="0.3">
      <c r="A37" s="9">
        <v>6300</v>
      </c>
      <c r="B37" s="10" t="str">
        <f>'Risk Assessment'!A37</f>
        <v>Security</v>
      </c>
      <c r="C37" s="11" t="str">
        <f>IF('Risk Assessment'!C37=3,"High",IF('Risk Assessment'!C37=2,"Medium",IF('Risk Assessment'!C37=1,"Low","")))</f>
        <v>Medium</v>
      </c>
      <c r="D37" s="80" t="s">
        <v>15</v>
      </c>
      <c r="E37" s="81">
        <v>42522</v>
      </c>
      <c r="F37" s="89"/>
      <c r="G37" s="82">
        <v>1</v>
      </c>
      <c r="H37" s="82"/>
      <c r="I37" s="80"/>
      <c r="J37" s="83"/>
      <c r="K37" s="84"/>
      <c r="L37" s="38" t="str">
        <f t="shared" si="0"/>
        <v/>
      </c>
      <c r="M37" s="34" t="str">
        <f t="shared" si="1"/>
        <v/>
      </c>
      <c r="N37" s="16"/>
    </row>
    <row r="38" spans="1:15" s="28" customFormat="1" ht="16" customHeight="1" x14ac:dyDescent="0.35">
      <c r="A38" s="9">
        <v>6400</v>
      </c>
      <c r="B38" s="10" t="str">
        <f>'Risk Assessment'!A38</f>
        <v>Insider Account Review</v>
      </c>
      <c r="C38" s="11" t="str">
        <f>IF('Risk Assessment'!C38=3,"High",IF('Risk Assessment'!C38=2,"Medium",IF('Risk Assessment'!C38=1,"Low","")))</f>
        <v>Medium</v>
      </c>
      <c r="D38" s="80" t="s">
        <v>6</v>
      </c>
      <c r="E38" s="81">
        <v>42705</v>
      </c>
      <c r="F38" s="82">
        <v>1</v>
      </c>
      <c r="G38" s="82">
        <v>1</v>
      </c>
      <c r="H38" s="82">
        <v>1</v>
      </c>
      <c r="I38" s="80" t="s">
        <v>89</v>
      </c>
      <c r="J38" s="83">
        <v>85</v>
      </c>
      <c r="K38" s="84">
        <v>350</v>
      </c>
      <c r="L38" s="38">
        <f t="shared" si="0"/>
        <v>265</v>
      </c>
      <c r="M38" s="34">
        <f t="shared" si="1"/>
        <v>0.24285714285714285</v>
      </c>
      <c r="N38" s="16"/>
    </row>
    <row r="39" spans="1:15" s="27" customFormat="1" ht="16" customHeight="1" x14ac:dyDescent="0.35">
      <c r="A39" s="16">
        <v>7000</v>
      </c>
      <c r="B39" s="13" t="str">
        <f>'Risk Assessment'!A39</f>
        <v>Information Systems</v>
      </c>
      <c r="C39" s="97" t="str">
        <f>IF('Risk Assessment'!C39=3,"High",IF('Risk Assessment'!C39=2,"Medium",IF('Risk Assessment'!C39=1,"Low","")))</f>
        <v/>
      </c>
      <c r="D39" s="97"/>
      <c r="E39" s="98"/>
      <c r="F39" s="99"/>
      <c r="G39" s="99"/>
      <c r="H39" s="99"/>
      <c r="I39" s="97"/>
      <c r="J39" s="100"/>
      <c r="K39" s="101"/>
      <c r="L39" s="102" t="str">
        <f t="shared" si="0"/>
        <v/>
      </c>
      <c r="M39" s="103" t="str">
        <f t="shared" si="1"/>
        <v/>
      </c>
      <c r="N39" s="16"/>
    </row>
    <row r="40" spans="1:15" s="30" customFormat="1" ht="16" customHeight="1" x14ac:dyDescent="0.3">
      <c r="A40" s="9">
        <v>7100</v>
      </c>
      <c r="B40" s="10" t="str">
        <f>'Risk Assessment'!A40</f>
        <v>Network</v>
      </c>
      <c r="C40" s="11" t="str">
        <f>IF('Risk Assessment'!C40=3,"High",IF('Risk Assessment'!C40=2,"Medium",IF('Risk Assessment'!C40=1,"Low","")))</f>
        <v>High</v>
      </c>
      <c r="D40" s="80" t="s">
        <v>6</v>
      </c>
      <c r="E40" s="81">
        <v>42552</v>
      </c>
      <c r="F40" s="82">
        <v>1</v>
      </c>
      <c r="G40" s="82">
        <v>1</v>
      </c>
      <c r="H40" s="82">
        <v>1</v>
      </c>
      <c r="I40" s="80"/>
      <c r="J40" s="83"/>
      <c r="K40" s="84"/>
      <c r="L40" s="38" t="str">
        <f t="shared" si="0"/>
        <v/>
      </c>
      <c r="M40" s="34" t="str">
        <f t="shared" si="1"/>
        <v/>
      </c>
      <c r="N40" s="16"/>
    </row>
    <row r="41" spans="1:15" s="28" customFormat="1" ht="16" customHeight="1" x14ac:dyDescent="0.35">
      <c r="A41" s="9">
        <v>7200</v>
      </c>
      <c r="B41" s="10" t="str">
        <f>'Risk Assessment'!A41</f>
        <v>eCommerce</v>
      </c>
      <c r="C41" s="11" t="str">
        <f>IF('Risk Assessment'!C41=3,"High",IF('Risk Assessment'!C41=2,"Medium",IF('Risk Assessment'!C41=1,"Low","")))</f>
        <v>Medium</v>
      </c>
      <c r="D41" s="80" t="s">
        <v>15</v>
      </c>
      <c r="E41" s="81">
        <v>42309</v>
      </c>
      <c r="F41" s="82">
        <v>1</v>
      </c>
      <c r="G41" s="82"/>
      <c r="H41" s="82">
        <v>1</v>
      </c>
      <c r="I41" s="80" t="s">
        <v>66</v>
      </c>
      <c r="J41" s="83"/>
      <c r="K41" s="84">
        <v>100</v>
      </c>
      <c r="L41" s="38" t="str">
        <f t="shared" si="0"/>
        <v/>
      </c>
      <c r="M41" s="34" t="str">
        <f t="shared" si="1"/>
        <v/>
      </c>
      <c r="N41" s="16"/>
    </row>
    <row r="42" spans="1:15" s="28" customFormat="1" ht="16" customHeight="1" x14ac:dyDescent="0.35">
      <c r="A42" s="9">
        <v>7300</v>
      </c>
      <c r="B42" s="10" t="str">
        <f>'Risk Assessment'!A42</f>
        <v>IT Governance</v>
      </c>
      <c r="C42" s="11" t="str">
        <f>IF('Risk Assessment'!C42=3,"High",IF('Risk Assessment'!C42=2,"Medium",IF('Risk Assessment'!C42=1,"Low","")))</f>
        <v>High</v>
      </c>
      <c r="D42" s="80" t="s">
        <v>6</v>
      </c>
      <c r="E42" s="86" t="s">
        <v>92</v>
      </c>
      <c r="F42" s="82">
        <v>1</v>
      </c>
      <c r="G42" s="82">
        <v>1</v>
      </c>
      <c r="H42" s="82">
        <v>1</v>
      </c>
      <c r="I42" s="80" t="s">
        <v>89</v>
      </c>
      <c r="J42" s="83">
        <v>6</v>
      </c>
      <c r="K42" s="84">
        <v>25</v>
      </c>
      <c r="L42" s="38">
        <f t="shared" si="0"/>
        <v>19</v>
      </c>
      <c r="M42" s="34">
        <f t="shared" si="1"/>
        <v>0.24</v>
      </c>
      <c r="N42" s="16"/>
    </row>
    <row r="43" spans="1:15" s="28" customFormat="1" ht="16" customHeight="1" x14ac:dyDescent="0.35">
      <c r="A43" s="9">
        <v>7400</v>
      </c>
      <c r="B43" s="10" t="str">
        <f>'Risk Assessment'!A43</f>
        <v>General IT Controls</v>
      </c>
      <c r="C43" s="11" t="str">
        <f>IF('Risk Assessment'!C43=3,"High",IF('Risk Assessment'!C43=2,"Medium",IF('Risk Assessment'!C43=1,"Low","")))</f>
        <v>High</v>
      </c>
      <c r="D43" s="80" t="s">
        <v>6</v>
      </c>
      <c r="E43" s="81">
        <v>42917</v>
      </c>
      <c r="F43" s="82">
        <v>1</v>
      </c>
      <c r="G43" s="82">
        <v>1</v>
      </c>
      <c r="H43" s="82">
        <v>1</v>
      </c>
      <c r="I43" s="80"/>
      <c r="J43" s="83"/>
      <c r="K43" s="84"/>
      <c r="L43" s="38" t="str">
        <f t="shared" si="0"/>
        <v/>
      </c>
      <c r="M43" s="34" t="str">
        <f t="shared" si="1"/>
        <v/>
      </c>
      <c r="N43" s="16"/>
    </row>
    <row r="44" spans="1:15" s="28" customFormat="1" ht="16" customHeight="1" x14ac:dyDescent="0.35">
      <c r="A44" s="9">
        <v>7500</v>
      </c>
      <c r="B44" s="10" t="str">
        <f>'Risk Assessment'!A44</f>
        <v>Disaster Recovery/Business Continuity Plan</v>
      </c>
      <c r="C44" s="11" t="str">
        <f>IF('Risk Assessment'!C44=3,"High",IF('Risk Assessment'!C44=2,"Medium",IF('Risk Assessment'!C44=1,"Low","")))</f>
        <v>Medium</v>
      </c>
      <c r="D44" s="80" t="s">
        <v>15</v>
      </c>
      <c r="E44" s="81">
        <v>42675</v>
      </c>
      <c r="F44" s="82"/>
      <c r="G44" s="82">
        <v>1</v>
      </c>
      <c r="H44" s="82"/>
      <c r="I44" s="80"/>
      <c r="J44" s="83"/>
      <c r="K44" s="84"/>
      <c r="L44" s="38" t="str">
        <f t="shared" si="0"/>
        <v/>
      </c>
      <c r="M44" s="34" t="str">
        <f t="shared" si="1"/>
        <v/>
      </c>
      <c r="N44" s="16"/>
    </row>
    <row r="45" spans="1:15" s="28" customFormat="1" ht="16" customHeight="1" x14ac:dyDescent="0.35">
      <c r="A45" s="9">
        <v>7600</v>
      </c>
      <c r="B45" s="10" t="str">
        <f>'Risk Assessment'!A45</f>
        <v>System Access Rights</v>
      </c>
      <c r="C45" s="11" t="str">
        <f>IF('Risk Assessment'!C45=3,"High",IF('Risk Assessment'!C45=2,"Medium",IF('Risk Assessment'!C45=1,"Low","")))</f>
        <v>Medium</v>
      </c>
      <c r="D45" s="80" t="s">
        <v>15</v>
      </c>
      <c r="E45" s="86" t="s">
        <v>92</v>
      </c>
      <c r="F45" s="82">
        <v>1</v>
      </c>
      <c r="G45" s="82"/>
      <c r="H45" s="82">
        <v>1</v>
      </c>
      <c r="I45" s="80" t="s">
        <v>66</v>
      </c>
      <c r="J45" s="83"/>
      <c r="K45" s="84">
        <v>100</v>
      </c>
      <c r="L45" s="38" t="str">
        <f t="shared" si="0"/>
        <v/>
      </c>
      <c r="M45" s="34" t="str">
        <f t="shared" si="1"/>
        <v/>
      </c>
      <c r="N45" s="16"/>
    </row>
    <row r="46" spans="1:15" s="28" customFormat="1" ht="16" customHeight="1" x14ac:dyDescent="0.35">
      <c r="A46" s="9">
        <v>7700</v>
      </c>
      <c r="B46" s="10" t="str">
        <f>'Risk Assessment'!A46</f>
        <v>Cybersecurity</v>
      </c>
      <c r="C46" s="11" t="str">
        <f>IF('Risk Assessment'!C46=3,"High",IF('Risk Assessment'!C46=2,"Medium",IF('Risk Assessment'!C46=1,"Low","")))</f>
        <v>High</v>
      </c>
      <c r="D46" s="80" t="s">
        <v>6</v>
      </c>
      <c r="E46" s="81">
        <v>42705</v>
      </c>
      <c r="F46" s="82">
        <v>1</v>
      </c>
      <c r="G46" s="82">
        <v>1</v>
      </c>
      <c r="H46" s="82">
        <v>1</v>
      </c>
      <c r="I46" s="80" t="s">
        <v>67</v>
      </c>
      <c r="J46" s="83">
        <v>5.5</v>
      </c>
      <c r="K46" s="84">
        <v>75</v>
      </c>
      <c r="L46" s="38">
        <f t="shared" si="0"/>
        <v>69.5</v>
      </c>
      <c r="M46" s="34">
        <f t="shared" si="1"/>
        <v>7.3333333333333334E-2</v>
      </c>
      <c r="O46" s="16"/>
    </row>
    <row r="47" spans="1:15" s="27" customFormat="1" ht="16" customHeight="1" x14ac:dyDescent="0.35">
      <c r="A47" s="16">
        <v>8000</v>
      </c>
      <c r="B47" s="13" t="str">
        <f>'Risk Assessment'!A47</f>
        <v>Compliance</v>
      </c>
      <c r="C47" s="97" t="str">
        <f>IF('Risk Assessment'!C47=3,"High",IF('Risk Assessment'!C47=2,"Medium",IF('Risk Assessment'!C47=1,"Low","")))</f>
        <v/>
      </c>
      <c r="D47" s="97"/>
      <c r="E47" s="98"/>
      <c r="F47" s="99"/>
      <c r="G47" s="99"/>
      <c r="H47" s="99"/>
      <c r="I47" s="97"/>
      <c r="J47" s="100"/>
      <c r="K47" s="101"/>
      <c r="L47" s="102" t="str">
        <f t="shared" si="0"/>
        <v/>
      </c>
      <c r="M47" s="103" t="str">
        <f t="shared" si="1"/>
        <v/>
      </c>
      <c r="N47" s="16"/>
    </row>
    <row r="48" spans="1:15" s="28" customFormat="1" ht="16" customHeight="1" x14ac:dyDescent="0.35">
      <c r="A48" s="9">
        <v>8100</v>
      </c>
      <c r="B48" s="10" t="str">
        <f>'Risk Assessment'!A48</f>
        <v>Vendor Management</v>
      </c>
      <c r="C48" s="11" t="str">
        <f>IF('Risk Assessment'!C48=3,"High",IF('Risk Assessment'!C48=2,"Medium",IF('Risk Assessment'!C48=1,"Low","")))</f>
        <v>Medium</v>
      </c>
      <c r="D48" s="80" t="s">
        <v>15</v>
      </c>
      <c r="E48" s="81">
        <v>42552</v>
      </c>
      <c r="F48" s="82"/>
      <c r="G48" s="82">
        <v>1</v>
      </c>
      <c r="H48" s="82"/>
      <c r="I48" s="80"/>
      <c r="J48" s="83"/>
      <c r="K48" s="84"/>
      <c r="L48" s="38" t="str">
        <f t="shared" si="0"/>
        <v/>
      </c>
      <c r="M48" s="34" t="str">
        <f t="shared" si="1"/>
        <v/>
      </c>
      <c r="N48" s="16"/>
    </row>
    <row r="49" spans="1:15" s="28" customFormat="1" ht="16" customHeight="1" x14ac:dyDescent="0.35">
      <c r="A49" s="9">
        <v>8200</v>
      </c>
      <c r="B49" s="10" t="str">
        <f>'Risk Assessment'!A49</f>
        <v>AML (BSA, OFAC, &amp; Patriot Act)</v>
      </c>
      <c r="C49" s="11" t="str">
        <f>IF('Risk Assessment'!C49=3,"High",IF('Risk Assessment'!C49=2,"Medium",IF('Risk Assessment'!C49=1,"Low","")))</f>
        <v>High</v>
      </c>
      <c r="D49" s="80" t="s">
        <v>6</v>
      </c>
      <c r="E49" s="81">
        <v>42736</v>
      </c>
      <c r="F49" s="82">
        <v>1</v>
      </c>
      <c r="G49" s="82">
        <v>1</v>
      </c>
      <c r="H49" s="82">
        <v>1</v>
      </c>
      <c r="I49" s="80" t="s">
        <v>67</v>
      </c>
      <c r="J49" s="83">
        <v>60</v>
      </c>
      <c r="K49" s="84">
        <v>100</v>
      </c>
      <c r="L49" s="38">
        <f t="shared" si="0"/>
        <v>40</v>
      </c>
      <c r="M49" s="34">
        <f t="shared" si="1"/>
        <v>0.6</v>
      </c>
      <c r="N49" s="16"/>
    </row>
    <row r="50" spans="1:15" s="12" customFormat="1" ht="16" customHeight="1" x14ac:dyDescent="0.35">
      <c r="A50" s="9">
        <v>8300</v>
      </c>
      <c r="B50" s="10" t="str">
        <f>'Risk Assessment'!A50</f>
        <v>SAFE Act</v>
      </c>
      <c r="C50" s="11" t="str">
        <f>IF('Risk Assessment'!C50=3,"High",IF('Risk Assessment'!C50=2,"Medium",IF('Risk Assessment'!C50=1,"Low","")))</f>
        <v>Medium</v>
      </c>
      <c r="D50" s="80" t="s">
        <v>6</v>
      </c>
      <c r="E50" s="81">
        <v>42705</v>
      </c>
      <c r="F50" s="82">
        <v>1</v>
      </c>
      <c r="G50" s="82">
        <v>1</v>
      </c>
      <c r="H50" s="82">
        <v>1</v>
      </c>
      <c r="I50" s="80" t="s">
        <v>67</v>
      </c>
      <c r="J50" s="83">
        <v>1.5</v>
      </c>
      <c r="K50" s="84">
        <v>100</v>
      </c>
      <c r="L50" s="38">
        <f t="shared" si="0"/>
        <v>98.5</v>
      </c>
      <c r="M50" s="34">
        <f t="shared" si="1"/>
        <v>1.4999999999999999E-2</v>
      </c>
      <c r="N50" s="16"/>
    </row>
    <row r="51" spans="1:15" s="28" customFormat="1" ht="16" customHeight="1" x14ac:dyDescent="0.35">
      <c r="A51" s="9">
        <v>8400</v>
      </c>
      <c r="B51" s="10" t="str">
        <f>'Risk Assessment'!A51</f>
        <v>Dormant Accounts / Address Changes</v>
      </c>
      <c r="C51" s="11" t="str">
        <f>IF('Risk Assessment'!C51=3,"High",IF('Risk Assessment'!C51=2,"Medium",IF('Risk Assessment'!C51=1,"Low","")))</f>
        <v>Medium</v>
      </c>
      <c r="D51" s="80" t="s">
        <v>15</v>
      </c>
      <c r="E51" s="81">
        <v>42583</v>
      </c>
      <c r="F51" s="82"/>
      <c r="G51" s="82">
        <v>1</v>
      </c>
      <c r="H51" s="82"/>
      <c r="I51" s="80"/>
      <c r="J51" s="83"/>
      <c r="K51" s="84"/>
      <c r="L51" s="38" t="str">
        <f t="shared" si="0"/>
        <v/>
      </c>
      <c r="M51" s="34" t="str">
        <f t="shared" si="1"/>
        <v/>
      </c>
      <c r="N51" s="16"/>
    </row>
    <row r="52" spans="1:15" s="28" customFormat="1" ht="16" customHeight="1" x14ac:dyDescent="0.35">
      <c r="A52" s="9">
        <v>8500</v>
      </c>
      <c r="B52" s="10" t="str">
        <f>'Risk Assessment'!A52</f>
        <v>Regulatory Compliance</v>
      </c>
      <c r="C52" s="11" t="str">
        <f>IF('Risk Assessment'!C52=3,"High",IF('Risk Assessment'!C52=2,"Medium",IF('Risk Assessment'!C52=1,"Low","")))</f>
        <v>High</v>
      </c>
      <c r="D52" s="80" t="s">
        <v>6</v>
      </c>
      <c r="E52" s="81">
        <v>42552</v>
      </c>
      <c r="F52" s="82">
        <v>1</v>
      </c>
      <c r="G52" s="82">
        <v>1</v>
      </c>
      <c r="H52" s="82">
        <v>1</v>
      </c>
      <c r="I52" s="80"/>
      <c r="J52" s="83"/>
      <c r="K52" s="84"/>
      <c r="L52" s="38" t="str">
        <f t="shared" si="0"/>
        <v/>
      </c>
      <c r="M52" s="34" t="str">
        <f t="shared" si="1"/>
        <v/>
      </c>
      <c r="N52" s="16"/>
    </row>
    <row r="53" spans="1:15" s="28" customFormat="1" ht="15.75" customHeight="1" x14ac:dyDescent="0.35">
      <c r="A53" s="16">
        <v>9000</v>
      </c>
      <c r="B53" s="13" t="str">
        <f>'Risk Assessment'!A53</f>
        <v>Marketing</v>
      </c>
      <c r="C53" s="97" t="str">
        <f>IF('Risk Assessment'!C53=3,"High",IF('Risk Assessment'!C53=2,"Medium",IF('Risk Assessment'!C53=1,"Low","")))</f>
        <v/>
      </c>
      <c r="D53" s="97"/>
      <c r="E53" s="98"/>
      <c r="F53" s="99"/>
      <c r="G53" s="99"/>
      <c r="H53" s="99"/>
      <c r="I53" s="97"/>
      <c r="J53" s="100"/>
      <c r="K53" s="101"/>
      <c r="L53" s="102" t="str">
        <f t="shared" si="0"/>
        <v/>
      </c>
      <c r="M53" s="103" t="str">
        <f t="shared" si="1"/>
        <v/>
      </c>
      <c r="N53" s="16"/>
    </row>
    <row r="54" spans="1:15" s="30" customFormat="1" ht="15.75" customHeight="1" x14ac:dyDescent="0.3">
      <c r="A54" s="9">
        <v>9100</v>
      </c>
      <c r="B54" s="10" t="str">
        <f>'Risk Assessment'!A54</f>
        <v>Expenses &amp; Promotional Inventory</v>
      </c>
      <c r="C54" s="11" t="str">
        <f>IF('Risk Assessment'!C54=3,"High",IF('Risk Assessment'!C54=2,"Medium",IF('Risk Assessment'!C54=1,"Low","")))</f>
        <v>Medium</v>
      </c>
      <c r="D54" s="80" t="s">
        <v>15</v>
      </c>
      <c r="E54" s="81">
        <v>42826</v>
      </c>
      <c r="F54" s="82">
        <v>1</v>
      </c>
      <c r="G54" s="82"/>
      <c r="H54" s="82">
        <v>1</v>
      </c>
      <c r="I54" s="80" t="s">
        <v>77</v>
      </c>
      <c r="J54" s="83">
        <v>74</v>
      </c>
      <c r="K54" s="84">
        <v>50</v>
      </c>
      <c r="L54" s="38">
        <f t="shared" si="0"/>
        <v>-24</v>
      </c>
      <c r="M54" s="34">
        <f t="shared" si="1"/>
        <v>1.48</v>
      </c>
      <c r="O54" s="16"/>
    </row>
    <row r="55" spans="1:15" s="30" customFormat="1" ht="15.75" customHeight="1" x14ac:dyDescent="0.3">
      <c r="A55" s="9">
        <v>9200</v>
      </c>
      <c r="B55" s="10" t="str">
        <f>'Risk Assessment'!A55</f>
        <v>Marketing Plan &amp; Contracts</v>
      </c>
      <c r="C55" s="11" t="str">
        <f>IF('Risk Assessment'!C55=3,"High",IF('Risk Assessment'!C55=2,"Medium",IF('Risk Assessment'!C55=1,"Low","")))</f>
        <v>Medium</v>
      </c>
      <c r="D55" s="80" t="s">
        <v>15</v>
      </c>
      <c r="E55" s="86" t="s">
        <v>92</v>
      </c>
      <c r="F55" s="82">
        <v>1</v>
      </c>
      <c r="G55" s="82"/>
      <c r="H55" s="82">
        <v>1</v>
      </c>
      <c r="I55" s="80" t="s">
        <v>77</v>
      </c>
      <c r="J55" s="83"/>
      <c r="K55" s="84">
        <v>100</v>
      </c>
      <c r="L55" s="38" t="str">
        <f t="shared" si="0"/>
        <v/>
      </c>
      <c r="M55" s="34" t="str">
        <f t="shared" si="1"/>
        <v/>
      </c>
      <c r="N55" s="16"/>
    </row>
    <row r="56" spans="1:15" s="30" customFormat="1" ht="16" customHeight="1" x14ac:dyDescent="0.3">
      <c r="A56" s="9">
        <v>9300</v>
      </c>
      <c r="B56" s="10" t="str">
        <f>'Risk Assessment'!A56</f>
        <v>Social Media</v>
      </c>
      <c r="C56" s="11" t="str">
        <f>IF('Risk Assessment'!C56=3,"High",IF('Risk Assessment'!C56=2,"Medium",IF('Risk Assessment'!C56=1,"Low","")))</f>
        <v>Medium</v>
      </c>
      <c r="D56" s="80" t="s">
        <v>15</v>
      </c>
      <c r="E56" s="81">
        <v>42216</v>
      </c>
      <c r="F56" s="82"/>
      <c r="G56" s="82">
        <v>1</v>
      </c>
      <c r="H56" s="82"/>
      <c r="I56" s="80"/>
      <c r="J56" s="83"/>
      <c r="K56" s="84"/>
      <c r="L56" s="38" t="str">
        <f t="shared" si="0"/>
        <v/>
      </c>
      <c r="M56" s="34" t="str">
        <f t="shared" si="1"/>
        <v/>
      </c>
      <c r="N56" s="16"/>
    </row>
    <row r="57" spans="1:15" s="17" customFormat="1" ht="16" customHeight="1" x14ac:dyDescent="0.3">
      <c r="A57" s="111">
        <v>10000</v>
      </c>
      <c r="B57" s="112" t="s">
        <v>42</v>
      </c>
      <c r="C57" s="97"/>
      <c r="D57" s="97"/>
      <c r="E57" s="98"/>
      <c r="F57" s="99"/>
      <c r="G57" s="99"/>
      <c r="H57" s="99"/>
      <c r="I57" s="97"/>
      <c r="J57" s="107"/>
      <c r="K57" s="109"/>
      <c r="L57" s="102" t="str">
        <f t="shared" si="0"/>
        <v/>
      </c>
      <c r="M57" s="103" t="str">
        <f t="shared" si="1"/>
        <v/>
      </c>
      <c r="N57" s="16"/>
    </row>
    <row r="58" spans="1:15" s="17" customFormat="1" ht="16" customHeight="1" x14ac:dyDescent="0.3">
      <c r="A58" s="88">
        <v>10100</v>
      </c>
      <c r="B58" s="110" t="s">
        <v>43</v>
      </c>
      <c r="C58" s="80" t="s">
        <v>8</v>
      </c>
      <c r="D58" s="80" t="s">
        <v>6</v>
      </c>
      <c r="E58" s="81" t="s">
        <v>8</v>
      </c>
      <c r="F58" s="82">
        <v>1</v>
      </c>
      <c r="G58" s="82">
        <v>1</v>
      </c>
      <c r="H58" s="82">
        <v>1</v>
      </c>
      <c r="I58" s="80" t="s">
        <v>89</v>
      </c>
      <c r="J58" s="83">
        <v>197.75</v>
      </c>
      <c r="K58" s="84">
        <v>850</v>
      </c>
      <c r="L58" s="38">
        <f t="shared" si="0"/>
        <v>652.25</v>
      </c>
      <c r="M58" s="34">
        <f t="shared" si="1"/>
        <v>0.2326470588235294</v>
      </c>
      <c r="N58" s="16"/>
    </row>
    <row r="59" spans="1:15" s="17" customFormat="1" ht="16" customHeight="1" x14ac:dyDescent="0.3">
      <c r="A59" s="88">
        <v>10200</v>
      </c>
      <c r="B59" s="110" t="s">
        <v>44</v>
      </c>
      <c r="C59" s="80" t="s">
        <v>8</v>
      </c>
      <c r="D59" s="80" t="s">
        <v>6</v>
      </c>
      <c r="E59" s="81" t="s">
        <v>8</v>
      </c>
      <c r="F59" s="82">
        <v>1</v>
      </c>
      <c r="G59" s="82">
        <v>1</v>
      </c>
      <c r="H59" s="82">
        <v>1</v>
      </c>
      <c r="I59" s="80" t="s">
        <v>67</v>
      </c>
      <c r="J59" s="83">
        <v>3.5</v>
      </c>
      <c r="K59" s="84">
        <v>75</v>
      </c>
      <c r="L59" s="38">
        <f t="shared" si="0"/>
        <v>71.5</v>
      </c>
      <c r="M59" s="34">
        <f t="shared" si="1"/>
        <v>4.6666666666666669E-2</v>
      </c>
      <c r="N59" s="16"/>
    </row>
    <row r="60" spans="1:15" s="17" customFormat="1" ht="16" customHeight="1" x14ac:dyDescent="0.3">
      <c r="A60" s="88">
        <v>10300</v>
      </c>
      <c r="B60" s="110" t="s">
        <v>45</v>
      </c>
      <c r="C60" s="80" t="s">
        <v>8</v>
      </c>
      <c r="D60" s="80" t="s">
        <v>6</v>
      </c>
      <c r="E60" s="81" t="s">
        <v>8</v>
      </c>
      <c r="F60" s="82">
        <v>1</v>
      </c>
      <c r="G60" s="82">
        <v>1</v>
      </c>
      <c r="H60" s="82">
        <v>1</v>
      </c>
      <c r="I60" s="80" t="s">
        <v>67</v>
      </c>
      <c r="J60" s="83">
        <v>2</v>
      </c>
      <c r="K60" s="84">
        <v>100</v>
      </c>
      <c r="L60" s="38">
        <f t="shared" si="0"/>
        <v>98</v>
      </c>
      <c r="M60" s="34">
        <f t="shared" si="1"/>
        <v>0.02</v>
      </c>
      <c r="N60" s="16"/>
    </row>
    <row r="61" spans="1:15" s="17" customFormat="1" ht="16" customHeight="1" x14ac:dyDescent="0.3">
      <c r="A61" s="88">
        <v>10400</v>
      </c>
      <c r="B61" s="110" t="s">
        <v>59</v>
      </c>
      <c r="C61" s="80" t="s">
        <v>8</v>
      </c>
      <c r="D61" s="80" t="s">
        <v>6</v>
      </c>
      <c r="E61" s="81" t="s">
        <v>8</v>
      </c>
      <c r="F61" s="82">
        <v>1</v>
      </c>
      <c r="G61" s="82">
        <v>1</v>
      </c>
      <c r="H61" s="82">
        <v>1</v>
      </c>
      <c r="I61" s="80" t="s">
        <v>89</v>
      </c>
      <c r="J61" s="83">
        <v>118.75</v>
      </c>
      <c r="K61" s="84">
        <v>450</v>
      </c>
      <c r="L61" s="38">
        <f t="shared" si="0"/>
        <v>331.25</v>
      </c>
      <c r="M61" s="34">
        <f t="shared" si="1"/>
        <v>0.2638888888888889</v>
      </c>
      <c r="N61" s="16"/>
    </row>
    <row r="62" spans="1:15" s="17" customFormat="1" ht="16" customHeight="1" x14ac:dyDescent="0.3">
      <c r="A62" s="88">
        <v>10500</v>
      </c>
      <c r="B62" s="110" t="s">
        <v>62</v>
      </c>
      <c r="C62" s="80" t="s">
        <v>8</v>
      </c>
      <c r="D62" s="80" t="s">
        <v>6</v>
      </c>
      <c r="E62" s="81" t="s">
        <v>8</v>
      </c>
      <c r="F62" s="82">
        <v>1</v>
      </c>
      <c r="G62" s="82">
        <v>1</v>
      </c>
      <c r="H62" s="82">
        <v>1</v>
      </c>
      <c r="I62" s="80" t="s">
        <v>89</v>
      </c>
      <c r="J62" s="83">
        <v>98.5</v>
      </c>
      <c r="K62" s="84">
        <v>400</v>
      </c>
      <c r="L62" s="38">
        <f t="shared" si="0"/>
        <v>301.5</v>
      </c>
      <c r="M62" s="34">
        <f t="shared" si="1"/>
        <v>0.24625</v>
      </c>
      <c r="N62" s="16"/>
    </row>
    <row r="63" spans="1:15" s="17" customFormat="1" ht="16" customHeight="1" x14ac:dyDescent="0.3">
      <c r="A63" s="88">
        <v>10600</v>
      </c>
      <c r="B63" s="110" t="s">
        <v>57</v>
      </c>
      <c r="C63" s="80" t="s">
        <v>8</v>
      </c>
      <c r="D63" s="80" t="s">
        <v>6</v>
      </c>
      <c r="E63" s="81" t="s">
        <v>8</v>
      </c>
      <c r="F63" s="82">
        <v>1</v>
      </c>
      <c r="G63" s="82">
        <v>1</v>
      </c>
      <c r="H63" s="82">
        <v>1</v>
      </c>
      <c r="I63" s="80" t="s">
        <v>89</v>
      </c>
      <c r="J63" s="83">
        <v>261</v>
      </c>
      <c r="K63" s="84">
        <v>600</v>
      </c>
      <c r="L63" s="38">
        <f t="shared" si="0"/>
        <v>339</v>
      </c>
      <c r="M63" s="34">
        <f t="shared" si="1"/>
        <v>0.435</v>
      </c>
      <c r="N63" s="16"/>
    </row>
    <row r="64" spans="1:15" s="17" customFormat="1" ht="16" customHeight="1" x14ac:dyDescent="0.3">
      <c r="A64" s="88">
        <v>10700</v>
      </c>
      <c r="B64" s="110" t="s">
        <v>60</v>
      </c>
      <c r="C64" s="80" t="s">
        <v>8</v>
      </c>
      <c r="D64" s="80" t="s">
        <v>6</v>
      </c>
      <c r="E64" s="81" t="s">
        <v>8</v>
      </c>
      <c r="F64" s="82">
        <v>1</v>
      </c>
      <c r="G64" s="82">
        <v>1</v>
      </c>
      <c r="H64" s="82">
        <v>1</v>
      </c>
      <c r="I64" s="80" t="s">
        <v>89</v>
      </c>
      <c r="J64" s="83">
        <v>124</v>
      </c>
      <c r="K64" s="84">
        <v>450</v>
      </c>
      <c r="L64" s="38">
        <f t="shared" si="0"/>
        <v>326</v>
      </c>
      <c r="M64" s="34">
        <f t="shared" si="1"/>
        <v>0.27555555555555555</v>
      </c>
      <c r="N64" s="16"/>
    </row>
    <row r="65" spans="1:14" s="17" customFormat="1" ht="16" customHeight="1" x14ac:dyDescent="0.3">
      <c r="A65" s="88">
        <v>10800</v>
      </c>
      <c r="B65" s="110" t="s">
        <v>58</v>
      </c>
      <c r="C65" s="80" t="s">
        <v>8</v>
      </c>
      <c r="D65" s="80" t="s">
        <v>6</v>
      </c>
      <c r="E65" s="81" t="s">
        <v>8</v>
      </c>
      <c r="F65" s="90">
        <v>1</v>
      </c>
      <c r="G65" s="90">
        <v>1</v>
      </c>
      <c r="H65" s="90">
        <v>1</v>
      </c>
      <c r="I65" s="80" t="s">
        <v>89</v>
      </c>
      <c r="J65" s="83">
        <v>228.5</v>
      </c>
      <c r="K65" s="84">
        <v>850</v>
      </c>
      <c r="L65" s="43">
        <f t="shared" si="0"/>
        <v>621.5</v>
      </c>
      <c r="M65" s="36">
        <f t="shared" si="1"/>
        <v>0.26882352941176468</v>
      </c>
      <c r="N65" s="16"/>
    </row>
    <row r="66" spans="1:14" ht="16" customHeight="1" x14ac:dyDescent="0.35">
      <c r="B66" s="18"/>
      <c r="C66" s="51"/>
      <c r="D66" s="51"/>
      <c r="E66" s="51"/>
      <c r="F66" s="52">
        <f>SUM(F3:F65)</f>
        <v>40</v>
      </c>
      <c r="G66" s="52">
        <f t="shared" ref="G66:H66" si="2">SUM(G3:G65)</f>
        <v>40</v>
      </c>
      <c r="H66" s="52">
        <f t="shared" si="2"/>
        <v>39</v>
      </c>
      <c r="I66" s="51"/>
      <c r="J66" s="31">
        <f>SUM(J3:J65)</f>
        <v>2163.25</v>
      </c>
      <c r="K66" s="31">
        <f>SUM(K3:K65)</f>
        <v>7800</v>
      </c>
      <c r="L66" s="38">
        <f t="shared" si="0"/>
        <v>5636.75</v>
      </c>
      <c r="M66" s="34">
        <f t="shared" si="1"/>
        <v>0.27733974358974361</v>
      </c>
    </row>
    <row r="67" spans="1:14" s="19" customFormat="1" ht="13" x14ac:dyDescent="0.3">
      <c r="B67" s="19" t="s">
        <v>46</v>
      </c>
      <c r="C67" s="20"/>
      <c r="D67" s="20"/>
      <c r="E67" s="46"/>
      <c r="F67" s="20"/>
      <c r="G67" s="20"/>
      <c r="H67" s="20"/>
      <c r="J67" s="21"/>
      <c r="K67" s="21"/>
      <c r="L67" s="39"/>
      <c r="M67" s="33"/>
      <c r="N67" s="16"/>
    </row>
    <row r="68" spans="1:14" x14ac:dyDescent="0.35">
      <c r="D68" s="94"/>
    </row>
    <row r="69" spans="1:14" x14ac:dyDescent="0.35">
      <c r="D69" s="91" t="s">
        <v>24</v>
      </c>
      <c r="E69" s="92"/>
      <c r="F69" s="93">
        <v>1</v>
      </c>
      <c r="G69" s="94"/>
      <c r="H69" s="94"/>
      <c r="I69" s="91" t="s">
        <v>66</v>
      </c>
      <c r="L69" s="40"/>
    </row>
    <row r="70" spans="1:14" x14ac:dyDescent="0.35">
      <c r="D70" s="91" t="s">
        <v>91</v>
      </c>
      <c r="E70" s="92"/>
      <c r="F70" s="94"/>
      <c r="G70" s="94"/>
      <c r="H70" s="94"/>
      <c r="I70" s="91" t="s">
        <v>77</v>
      </c>
    </row>
    <row r="71" spans="1:14" x14ac:dyDescent="0.35">
      <c r="D71" s="91" t="s">
        <v>6</v>
      </c>
      <c r="E71" s="92"/>
      <c r="F71" s="94"/>
      <c r="G71" s="94"/>
      <c r="H71" s="94"/>
      <c r="I71" s="91" t="s">
        <v>78</v>
      </c>
    </row>
    <row r="72" spans="1:14" x14ac:dyDescent="0.35">
      <c r="D72" s="91" t="s">
        <v>15</v>
      </c>
      <c r="E72" s="92"/>
      <c r="F72" s="94"/>
      <c r="G72" s="94"/>
      <c r="H72" s="94"/>
      <c r="I72" s="91" t="s">
        <v>67</v>
      </c>
    </row>
    <row r="73" spans="1:14" x14ac:dyDescent="0.35">
      <c r="D73" s="91" t="s">
        <v>13</v>
      </c>
      <c r="E73" s="92"/>
      <c r="F73" s="94"/>
      <c r="G73" s="94"/>
      <c r="H73" s="94"/>
      <c r="I73" s="95" t="s">
        <v>89</v>
      </c>
    </row>
    <row r="74" spans="1:14" x14ac:dyDescent="0.35">
      <c r="D74" s="94"/>
    </row>
  </sheetData>
  <sheetProtection algorithmName="SHA-512" hashValue="KQnk7h64QMMkHzQHRPwgxtbn9U4RvEpPsKvTTs1HXTe1NTHW3IFUOcfwdiPULK9q6c+MQAC5behfiq6o72Wu0w==" saltValue="3ECBbGJOwn7vHy75eze9XA==" spinCount="100000" sheet="1" objects="1" scenarios="1" formatCells="0" selectLockedCells="1"/>
  <conditionalFormatting sqref="C3:C56">
    <cfRule type="containsText" dxfId="2" priority="3" operator="containsText" text="Low">
      <formula>NOT(ISERROR(SEARCH("Low",C3)))</formula>
    </cfRule>
    <cfRule type="containsText" dxfId="1" priority="4" operator="containsText" text="Medium">
      <formula>NOT(ISERROR(SEARCH("Medium",C3)))</formula>
    </cfRule>
    <cfRule type="containsText" dxfId="0" priority="5" operator="containsText" text="High">
      <formula>NOT(ISERROR(SEARCH("High",C3)))</formula>
    </cfRule>
  </conditionalFormatting>
  <conditionalFormatting sqref="M3:M66">
    <cfRule type="iconSet" priority="1">
      <iconSet iconSet="5Quarters">
        <cfvo type="percent" val="0"/>
        <cfvo type="num" val="0.25"/>
        <cfvo type="num" val="0.5"/>
        <cfvo type="num" val="0.75"/>
        <cfvo type="num" val="1"/>
      </iconSet>
    </cfRule>
  </conditionalFormatting>
  <dataValidations count="3">
    <dataValidation type="list" allowBlank="1" showInputMessage="1" showErrorMessage="1" sqref="F3:H65">
      <formula1>$E$69:$F$69</formula1>
    </dataValidation>
    <dataValidation type="list" allowBlank="1" showInputMessage="1" showErrorMessage="1" sqref="I3:I65">
      <formula1>$I$68:$I$73</formula1>
    </dataValidation>
    <dataValidation type="list" allowBlank="1" showInputMessage="1" showErrorMessage="1" sqref="D3:D65">
      <formula1>$D$68:$D$73</formula1>
    </dataValidation>
  </dataValidations>
  <printOptions horizontalCentered="1" verticalCentered="1"/>
  <pageMargins left="0.5" right="0.5" top="0.54249999999999998" bottom="0.13062499999999999" header="0.171875" footer="0"/>
  <pageSetup scale="71" orientation="portrait" r:id="rId1"/>
  <headerFooter>
    <oddHeader>&amp;C&amp;"-,Bold"&amp;18&amp;K00-049First Community Credit Union&amp;16
&amp;14 2017 Internal Audit Plan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Risk Assessment</vt:lpstr>
      <vt:lpstr>Audit Plan</vt:lpstr>
      <vt:lpstr>'Audit Plan'!Print_Area</vt:lpstr>
      <vt:lpstr>'Risk Assessment'!Print_Area</vt:lpstr>
      <vt:lpstr>'Risk Assessment'!Print_Titles</vt:lpstr>
    </vt:vector>
  </TitlesOfParts>
  <Company>First Community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Caster, David</dc:creator>
  <cp:lastModifiedBy>pstraubel</cp:lastModifiedBy>
  <cp:lastPrinted>2017-04-27T17:03:42Z</cp:lastPrinted>
  <dcterms:created xsi:type="dcterms:W3CDTF">2013-12-30T22:12:35Z</dcterms:created>
  <dcterms:modified xsi:type="dcterms:W3CDTF">2017-06-06T03:40:21Z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