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codeName="ThisWorkbook" hidePivotFieldList="1" defaultThemeVersion="124226"/>
  <mc:AlternateContent xmlns:mc="http://schemas.openxmlformats.org/markup-compatibility/2006">
    <mc:Choice Requires="x15">
      <x15ac:absPath xmlns:x15ac="http://schemas.microsoft.com/office/spreadsheetml/2010/11/ac" url="C:\Users\pstraubel\Documents\ACUIA\Conference 2017\Best Practices\"/>
    </mc:Choice>
  </mc:AlternateContent>
  <bookViews>
    <workbookView xWindow="0" yWindow="0" windowWidth="21920" windowHeight="10550"/>
  </bookViews>
  <sheets>
    <sheet name="Scoring Model Inputs" sheetId="5" r:id="rId1"/>
    <sheet name="Averages" sheetId="4" r:id="rId2"/>
    <sheet name="CY -  December 2016" sheetId="1" r:id="rId3"/>
    <sheet name="PY -  December 2014" sheetId="2" r:id="rId4"/>
    <sheet name="Employee Listing" sheetId="6" r:id="rId5"/>
    <sheet name="PivotTables" sheetId="8" r:id="rId6"/>
    <sheet name="Dashboard" sheetId="9" r:id="rId7"/>
  </sheets>
  <definedNames>
    <definedName name="_xlnm.Print_Area" localSheetId="6">Dashboard!$A$1:$V$35</definedName>
    <definedName name="_xlnm.Print_Titles" localSheetId="2">'CY -  December 2016'!#REF!</definedName>
    <definedName name="_xlnm.Print_Titles" localSheetId="3">'PY -  December 2014'!#REF!</definedName>
    <definedName name="Slicer_Criteria">#N/A</definedName>
  </definedNames>
  <calcPr calcId="171027"/>
  <pivotCaches>
    <pivotCache cacheId="13" r:id="rId8"/>
    <pivotCache cacheId="15"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G23" i="5" l="1"/>
  <c r="G22" i="5"/>
  <c r="G21" i="5"/>
  <c r="B1" i="1" l="1"/>
  <c r="B1" i="2"/>
  <c r="U4" i="9"/>
  <c r="U5" i="9"/>
  <c r="J9" i="9" l="1"/>
  <c r="L9" i="9"/>
  <c r="M9" i="9"/>
  <c r="N9" i="9"/>
  <c r="O9" i="9"/>
  <c r="J10" i="9"/>
  <c r="L10" i="9"/>
  <c r="M10" i="9"/>
  <c r="N10" i="9"/>
  <c r="O10" i="9"/>
  <c r="J11" i="9"/>
  <c r="L11" i="9"/>
  <c r="M11" i="9"/>
  <c r="N11" i="9"/>
  <c r="O11" i="9"/>
  <c r="J12" i="9"/>
  <c r="L12" i="9"/>
  <c r="M12" i="9"/>
  <c r="N12" i="9"/>
  <c r="O12" i="9"/>
  <c r="J13" i="9"/>
  <c r="L13" i="9"/>
  <c r="M13" i="9"/>
  <c r="N13" i="9"/>
  <c r="O13" i="9"/>
  <c r="J14" i="9"/>
  <c r="L14" i="9"/>
  <c r="M14" i="9"/>
  <c r="N14" i="9"/>
  <c r="O14" i="9"/>
  <c r="J15" i="9"/>
  <c r="L15" i="9"/>
  <c r="M15" i="9"/>
  <c r="N15" i="9"/>
  <c r="O15" i="9"/>
  <c r="J16" i="9"/>
  <c r="L16" i="9"/>
  <c r="M16" i="9"/>
  <c r="N16" i="9"/>
  <c r="O16" i="9"/>
  <c r="J17" i="9"/>
  <c r="L17" i="9"/>
  <c r="M17" i="9"/>
  <c r="N17" i="9"/>
  <c r="O17" i="9"/>
  <c r="J18" i="9"/>
  <c r="L18" i="9"/>
  <c r="M18" i="9"/>
  <c r="N18" i="9"/>
  <c r="O18" i="9"/>
  <c r="J19" i="9"/>
  <c r="L19" i="9"/>
  <c r="M19" i="9"/>
  <c r="N19" i="9"/>
  <c r="O19" i="9"/>
  <c r="J20" i="9"/>
  <c r="L20" i="9"/>
  <c r="M20" i="9"/>
  <c r="N20" i="9"/>
  <c r="O20" i="9"/>
  <c r="J21" i="9"/>
  <c r="L21" i="9"/>
  <c r="M21" i="9"/>
  <c r="N21" i="9"/>
  <c r="O21" i="9"/>
  <c r="J22" i="9"/>
  <c r="L22" i="9"/>
  <c r="M22" i="9"/>
  <c r="N22" i="9"/>
  <c r="O22" i="9"/>
  <c r="J23" i="9"/>
  <c r="L23" i="9"/>
  <c r="M23" i="9"/>
  <c r="N23" i="9"/>
  <c r="O23" i="9"/>
  <c r="J24" i="9"/>
  <c r="L24" i="9"/>
  <c r="M24" i="9"/>
  <c r="N24" i="9"/>
  <c r="O24" i="9"/>
  <c r="J25" i="9"/>
  <c r="L25" i="9"/>
  <c r="M25" i="9"/>
  <c r="N25" i="9"/>
  <c r="O25" i="9"/>
  <c r="J26" i="9"/>
  <c r="L26" i="9"/>
  <c r="M26" i="9"/>
  <c r="N26" i="9"/>
  <c r="O26" i="9"/>
  <c r="J27" i="9"/>
  <c r="L27" i="9"/>
  <c r="M27" i="9"/>
  <c r="N27" i="9"/>
  <c r="O27" i="9"/>
  <c r="J28" i="9"/>
  <c r="L28" i="9"/>
  <c r="M28" i="9"/>
  <c r="N28" i="9"/>
  <c r="O28" i="9"/>
  <c r="J29" i="9"/>
  <c r="L29" i="9"/>
  <c r="M29" i="9"/>
  <c r="N29" i="9"/>
  <c r="O29" i="9"/>
  <c r="J30" i="9"/>
  <c r="L30" i="9"/>
  <c r="M30" i="9"/>
  <c r="N30" i="9"/>
  <c r="O30" i="9"/>
  <c r="J31" i="9"/>
  <c r="L31" i="9"/>
  <c r="M31" i="9"/>
  <c r="N31" i="9"/>
  <c r="O31" i="9"/>
  <c r="J32" i="9"/>
  <c r="L32" i="9"/>
  <c r="M32" i="9"/>
  <c r="N32" i="9"/>
  <c r="O32" i="9"/>
  <c r="J33" i="9"/>
  <c r="L33" i="9"/>
  <c r="M33" i="9"/>
  <c r="N33" i="9"/>
  <c r="O33" i="9"/>
  <c r="J34" i="9"/>
  <c r="L34" i="9"/>
  <c r="M34" i="9"/>
  <c r="N34" i="9"/>
  <c r="O34" i="9"/>
  <c r="J35" i="9"/>
  <c r="L35" i="9"/>
  <c r="M35" i="9"/>
  <c r="N35" i="9"/>
  <c r="O35" i="9"/>
  <c r="J36" i="9"/>
  <c r="L36" i="9"/>
  <c r="M36" i="9"/>
  <c r="N36" i="9"/>
  <c r="O36" i="9"/>
  <c r="J37" i="9"/>
  <c r="L37" i="9"/>
  <c r="M37" i="9"/>
  <c r="N37" i="9"/>
  <c r="O37" i="9"/>
  <c r="J38" i="9"/>
  <c r="L38" i="9"/>
  <c r="M38" i="9"/>
  <c r="N38" i="9"/>
  <c r="O38" i="9"/>
  <c r="J39" i="9"/>
  <c r="L39" i="9"/>
  <c r="M39" i="9"/>
  <c r="N39" i="9"/>
  <c r="O39" i="9"/>
  <c r="J40" i="9"/>
  <c r="L40" i="9"/>
  <c r="M40" i="9"/>
  <c r="N40" i="9"/>
  <c r="O40" i="9"/>
  <c r="J41" i="9"/>
  <c r="L41" i="9"/>
  <c r="M41" i="9"/>
  <c r="N41" i="9"/>
  <c r="O41" i="9"/>
  <c r="J42" i="9"/>
  <c r="L42" i="9"/>
  <c r="M42" i="9"/>
  <c r="N42" i="9"/>
  <c r="O42" i="9"/>
  <c r="J43" i="9"/>
  <c r="L43" i="9"/>
  <c r="M43" i="9"/>
  <c r="N43" i="9"/>
  <c r="O43" i="9"/>
  <c r="J44" i="9"/>
  <c r="L44" i="9"/>
  <c r="M44" i="9"/>
  <c r="N44" i="9"/>
  <c r="O44" i="9"/>
  <c r="J45" i="9"/>
  <c r="L45" i="9"/>
  <c r="M45" i="9"/>
  <c r="N45" i="9"/>
  <c r="O45" i="9"/>
  <c r="J46" i="9"/>
  <c r="L46" i="9"/>
  <c r="M46" i="9"/>
  <c r="N46" i="9"/>
  <c r="O46" i="9"/>
  <c r="J47" i="9"/>
  <c r="L47" i="9"/>
  <c r="M47" i="9"/>
  <c r="N47" i="9"/>
  <c r="O47" i="9"/>
  <c r="J48" i="9"/>
  <c r="L48" i="9"/>
  <c r="M48" i="9"/>
  <c r="N48" i="9"/>
  <c r="O48" i="9"/>
  <c r="J49" i="9"/>
  <c r="L49" i="9"/>
  <c r="M49" i="9"/>
  <c r="N49" i="9"/>
  <c r="O49" i="9"/>
  <c r="J50" i="9"/>
  <c r="L50" i="9"/>
  <c r="M50" i="9"/>
  <c r="N50" i="9"/>
  <c r="O50" i="9"/>
  <c r="J51" i="9"/>
  <c r="L51" i="9"/>
  <c r="M51" i="9"/>
  <c r="N51" i="9"/>
  <c r="O51" i="9"/>
  <c r="J52" i="9"/>
  <c r="L52" i="9"/>
  <c r="M52" i="9"/>
  <c r="N52" i="9"/>
  <c r="O52" i="9"/>
  <c r="J53" i="9"/>
  <c r="L53" i="9"/>
  <c r="M53" i="9"/>
  <c r="N53" i="9"/>
  <c r="O53" i="9"/>
  <c r="J54" i="9"/>
  <c r="L54" i="9"/>
  <c r="M54" i="9"/>
  <c r="N54" i="9"/>
  <c r="O54" i="9"/>
  <c r="J55" i="9"/>
  <c r="L55" i="9"/>
  <c r="M55" i="9"/>
  <c r="N55" i="9"/>
  <c r="O55" i="9"/>
  <c r="J56" i="9"/>
  <c r="L56" i="9"/>
  <c r="M56" i="9"/>
  <c r="N56" i="9"/>
  <c r="O56" i="9"/>
  <c r="J57" i="9"/>
  <c r="L57" i="9"/>
  <c r="M57" i="9"/>
  <c r="N57" i="9"/>
  <c r="O57" i="9"/>
  <c r="J58" i="9"/>
  <c r="L58" i="9"/>
  <c r="M58" i="9"/>
  <c r="N58" i="9"/>
  <c r="O58" i="9"/>
  <c r="J59" i="9"/>
  <c r="L59" i="9"/>
  <c r="M59" i="9"/>
  <c r="N59" i="9"/>
  <c r="O59" i="9"/>
  <c r="J60" i="9"/>
  <c r="L60" i="9"/>
  <c r="M60" i="9"/>
  <c r="N60" i="9"/>
  <c r="O60" i="9"/>
  <c r="J61" i="9"/>
  <c r="L61" i="9"/>
  <c r="M61" i="9"/>
  <c r="N61" i="9"/>
  <c r="O61" i="9"/>
  <c r="J62" i="9"/>
  <c r="L62" i="9"/>
  <c r="M62" i="9"/>
  <c r="N62" i="9"/>
  <c r="O62" i="9"/>
  <c r="J63" i="9"/>
  <c r="L63" i="9"/>
  <c r="M63" i="9"/>
  <c r="N63" i="9"/>
  <c r="O63" i="9"/>
  <c r="J64" i="9"/>
  <c r="L64" i="9"/>
  <c r="M64" i="9"/>
  <c r="N64" i="9"/>
  <c r="O64" i="9"/>
  <c r="J65" i="9"/>
  <c r="L65" i="9"/>
  <c r="M65" i="9"/>
  <c r="N65" i="9"/>
  <c r="O65" i="9"/>
  <c r="J66" i="9"/>
  <c r="L66" i="9"/>
  <c r="M66" i="9"/>
  <c r="N66" i="9"/>
  <c r="O66" i="9"/>
  <c r="J67" i="9"/>
  <c r="L67" i="9"/>
  <c r="M67" i="9"/>
  <c r="N67" i="9"/>
  <c r="O67" i="9"/>
  <c r="J68" i="9"/>
  <c r="L68" i="9"/>
  <c r="M68" i="9"/>
  <c r="N68" i="9"/>
  <c r="O68" i="9"/>
  <c r="J69" i="9"/>
  <c r="L69" i="9"/>
  <c r="M69" i="9"/>
  <c r="N69" i="9"/>
  <c r="O69" i="9"/>
  <c r="J70" i="9"/>
  <c r="L70" i="9"/>
  <c r="M70" i="9"/>
  <c r="N70" i="9"/>
  <c r="O70" i="9"/>
  <c r="J71" i="9"/>
  <c r="L71" i="9"/>
  <c r="M71" i="9"/>
  <c r="N71" i="9"/>
  <c r="O71" i="9"/>
  <c r="J72" i="9"/>
  <c r="L72" i="9"/>
  <c r="M72" i="9"/>
  <c r="N72" i="9"/>
  <c r="O72" i="9"/>
  <c r="J73" i="9"/>
  <c r="L73" i="9"/>
  <c r="M73" i="9"/>
  <c r="N73" i="9"/>
  <c r="O73" i="9"/>
  <c r="J74" i="9"/>
  <c r="L74" i="9"/>
  <c r="M74" i="9"/>
  <c r="N74" i="9"/>
  <c r="O74" i="9"/>
  <c r="J75" i="9"/>
  <c r="L75" i="9"/>
  <c r="M75" i="9"/>
  <c r="N75" i="9"/>
  <c r="O75" i="9"/>
  <c r="J76" i="9"/>
  <c r="L76" i="9"/>
  <c r="M76" i="9"/>
  <c r="N76" i="9"/>
  <c r="O76" i="9"/>
  <c r="J77" i="9"/>
  <c r="L77" i="9"/>
  <c r="M77" i="9"/>
  <c r="N77" i="9"/>
  <c r="O77" i="9"/>
  <c r="J78" i="9"/>
  <c r="L78" i="9"/>
  <c r="M78" i="9"/>
  <c r="N78" i="9"/>
  <c r="O78" i="9"/>
  <c r="J79" i="9"/>
  <c r="L79" i="9"/>
  <c r="M79" i="9"/>
  <c r="N79" i="9"/>
  <c r="O79" i="9"/>
  <c r="J80" i="9"/>
  <c r="L80" i="9"/>
  <c r="M80" i="9"/>
  <c r="N80" i="9"/>
  <c r="O80" i="9"/>
  <c r="J81" i="9"/>
  <c r="L81" i="9"/>
  <c r="M81" i="9"/>
  <c r="N81" i="9"/>
  <c r="O81" i="9"/>
  <c r="J82" i="9"/>
  <c r="L82" i="9"/>
  <c r="M82" i="9"/>
  <c r="N82" i="9"/>
  <c r="O82" i="9"/>
  <c r="J83" i="9"/>
  <c r="L83" i="9"/>
  <c r="M83" i="9"/>
  <c r="N83" i="9"/>
  <c r="O83" i="9"/>
  <c r="J84" i="9"/>
  <c r="L84" i="9"/>
  <c r="M84" i="9"/>
  <c r="N84" i="9"/>
  <c r="O84" i="9"/>
  <c r="J85" i="9"/>
  <c r="L85" i="9"/>
  <c r="M85" i="9"/>
  <c r="N85" i="9"/>
  <c r="O85" i="9"/>
  <c r="J86" i="9"/>
  <c r="L86" i="9"/>
  <c r="M86" i="9"/>
  <c r="N86" i="9"/>
  <c r="O86" i="9"/>
  <c r="J87" i="9"/>
  <c r="L87" i="9"/>
  <c r="M87" i="9"/>
  <c r="N87" i="9"/>
  <c r="O87" i="9"/>
  <c r="J88" i="9"/>
  <c r="L88" i="9"/>
  <c r="M88" i="9"/>
  <c r="N88" i="9"/>
  <c r="O88" i="9"/>
  <c r="J89" i="9"/>
  <c r="L89" i="9"/>
  <c r="M89" i="9"/>
  <c r="N89" i="9"/>
  <c r="O89" i="9"/>
  <c r="J90" i="9"/>
  <c r="L90" i="9"/>
  <c r="M90" i="9"/>
  <c r="N90" i="9"/>
  <c r="O90" i="9"/>
  <c r="J91" i="9"/>
  <c r="L91" i="9"/>
  <c r="M91" i="9"/>
  <c r="N91" i="9"/>
  <c r="O91" i="9"/>
  <c r="J92" i="9"/>
  <c r="L92" i="9"/>
  <c r="M92" i="9"/>
  <c r="N92" i="9"/>
  <c r="O92" i="9"/>
  <c r="J93" i="9"/>
  <c r="L93" i="9"/>
  <c r="M93" i="9"/>
  <c r="N93" i="9"/>
  <c r="O93" i="9"/>
  <c r="J94" i="9"/>
  <c r="L94" i="9"/>
  <c r="M94" i="9"/>
  <c r="N94" i="9"/>
  <c r="O94" i="9"/>
  <c r="J95" i="9"/>
  <c r="L95" i="9"/>
  <c r="M95" i="9"/>
  <c r="N95" i="9"/>
  <c r="O95" i="9"/>
  <c r="J96" i="9"/>
  <c r="L96" i="9"/>
  <c r="M96" i="9"/>
  <c r="N96" i="9"/>
  <c r="O96" i="9"/>
  <c r="J97" i="9"/>
  <c r="L97" i="9"/>
  <c r="M97" i="9"/>
  <c r="N97" i="9"/>
  <c r="O97" i="9"/>
  <c r="J98" i="9"/>
  <c r="L98" i="9"/>
  <c r="M98" i="9"/>
  <c r="N98" i="9"/>
  <c r="O98" i="9"/>
  <c r="J99" i="9"/>
  <c r="L99" i="9"/>
  <c r="M99" i="9"/>
  <c r="N99" i="9"/>
  <c r="O99" i="9"/>
  <c r="J100" i="9"/>
  <c r="L100" i="9"/>
  <c r="M100" i="9"/>
  <c r="N100" i="9"/>
  <c r="O100" i="9"/>
  <c r="J101" i="9"/>
  <c r="L101" i="9"/>
  <c r="M101" i="9"/>
  <c r="N101" i="9"/>
  <c r="O101" i="9"/>
  <c r="J102" i="9"/>
  <c r="L102" i="9"/>
  <c r="M102" i="9"/>
  <c r="N102" i="9"/>
  <c r="O102" i="9"/>
  <c r="J103" i="9"/>
  <c r="L103" i="9"/>
  <c r="M103" i="9"/>
  <c r="N103" i="9"/>
  <c r="O103" i="9"/>
  <c r="J104" i="9"/>
  <c r="L104" i="9"/>
  <c r="M104" i="9"/>
  <c r="N104" i="9"/>
  <c r="O104" i="9"/>
  <c r="J105" i="9"/>
  <c r="L105" i="9"/>
  <c r="M105" i="9"/>
  <c r="N105" i="9"/>
  <c r="O105" i="9"/>
  <c r="J106" i="9"/>
  <c r="L106" i="9"/>
  <c r="M106" i="9"/>
  <c r="N106" i="9"/>
  <c r="O106" i="9"/>
  <c r="J107" i="9"/>
  <c r="L107" i="9"/>
  <c r="M107" i="9"/>
  <c r="N107" i="9"/>
  <c r="O107" i="9"/>
  <c r="J108" i="9"/>
  <c r="L108" i="9"/>
  <c r="M108" i="9"/>
  <c r="N108" i="9"/>
  <c r="O108" i="9"/>
  <c r="J109" i="9"/>
  <c r="L109" i="9"/>
  <c r="M109" i="9"/>
  <c r="N109" i="9"/>
  <c r="O109" i="9"/>
  <c r="J110" i="9"/>
  <c r="L110" i="9"/>
  <c r="M110" i="9"/>
  <c r="N110" i="9"/>
  <c r="O110" i="9"/>
  <c r="J111" i="9"/>
  <c r="L111" i="9"/>
  <c r="M111" i="9"/>
  <c r="N111" i="9"/>
  <c r="O111" i="9"/>
  <c r="J112" i="9"/>
  <c r="L112" i="9"/>
  <c r="M112" i="9"/>
  <c r="N112" i="9"/>
  <c r="O112" i="9"/>
  <c r="J113" i="9"/>
  <c r="L113" i="9"/>
  <c r="M113" i="9"/>
  <c r="N113" i="9"/>
  <c r="O113" i="9"/>
  <c r="J114" i="9"/>
  <c r="L114" i="9"/>
  <c r="M114" i="9"/>
  <c r="N114" i="9"/>
  <c r="O114" i="9"/>
  <c r="J115" i="9"/>
  <c r="L115" i="9"/>
  <c r="M115" i="9"/>
  <c r="N115" i="9"/>
  <c r="O115" i="9"/>
  <c r="J116" i="9"/>
  <c r="L116" i="9"/>
  <c r="M116" i="9"/>
  <c r="N116" i="9"/>
  <c r="O116" i="9"/>
  <c r="J117" i="9"/>
  <c r="L117" i="9"/>
  <c r="M117" i="9"/>
  <c r="N117" i="9"/>
  <c r="O117" i="9"/>
  <c r="J118" i="9"/>
  <c r="L118" i="9"/>
  <c r="M118" i="9"/>
  <c r="N118" i="9"/>
  <c r="O118" i="9"/>
  <c r="J119" i="9"/>
  <c r="L119" i="9"/>
  <c r="M119" i="9"/>
  <c r="N119" i="9"/>
  <c r="O119" i="9"/>
  <c r="J120" i="9"/>
  <c r="L120" i="9"/>
  <c r="M120" i="9"/>
  <c r="N120" i="9"/>
  <c r="O120" i="9"/>
  <c r="J121" i="9"/>
  <c r="L121" i="9"/>
  <c r="M121" i="9"/>
  <c r="N121" i="9"/>
  <c r="O121" i="9"/>
  <c r="J122" i="9"/>
  <c r="L122" i="9"/>
  <c r="M122" i="9"/>
  <c r="N122" i="9"/>
  <c r="O122" i="9"/>
  <c r="J123" i="9"/>
  <c r="L123" i="9"/>
  <c r="M123" i="9"/>
  <c r="N123" i="9"/>
  <c r="O123" i="9"/>
  <c r="J124" i="9"/>
  <c r="L124" i="9"/>
  <c r="M124" i="9"/>
  <c r="N124" i="9"/>
  <c r="O124" i="9"/>
  <c r="J125" i="9"/>
  <c r="L125" i="9"/>
  <c r="M125" i="9"/>
  <c r="N125" i="9"/>
  <c r="O125" i="9"/>
  <c r="J126" i="9"/>
  <c r="L126" i="9"/>
  <c r="M126" i="9"/>
  <c r="N126" i="9"/>
  <c r="O126" i="9"/>
  <c r="J127" i="9"/>
  <c r="L127" i="9"/>
  <c r="M127" i="9"/>
  <c r="N127" i="9"/>
  <c r="O127" i="9"/>
  <c r="J128" i="9"/>
  <c r="L128" i="9"/>
  <c r="M128" i="9"/>
  <c r="N128" i="9"/>
  <c r="O128" i="9"/>
  <c r="J129" i="9"/>
  <c r="L129" i="9"/>
  <c r="M129" i="9"/>
  <c r="N129" i="9"/>
  <c r="O129" i="9"/>
  <c r="J130" i="9"/>
  <c r="L130" i="9"/>
  <c r="M130" i="9"/>
  <c r="N130" i="9"/>
  <c r="O130" i="9"/>
  <c r="J131" i="9"/>
  <c r="L131" i="9"/>
  <c r="M131" i="9"/>
  <c r="N131" i="9"/>
  <c r="O131" i="9"/>
  <c r="J132" i="9"/>
  <c r="L132" i="9"/>
  <c r="M132" i="9"/>
  <c r="N132" i="9"/>
  <c r="O132" i="9"/>
  <c r="J133" i="9"/>
  <c r="L133" i="9"/>
  <c r="M133" i="9"/>
  <c r="N133" i="9"/>
  <c r="O133" i="9"/>
  <c r="J134" i="9"/>
  <c r="L134" i="9"/>
  <c r="M134" i="9"/>
  <c r="N134" i="9"/>
  <c r="O134" i="9"/>
  <c r="J135" i="9"/>
  <c r="L135" i="9"/>
  <c r="M135" i="9"/>
  <c r="N135" i="9"/>
  <c r="O135" i="9"/>
  <c r="J136" i="9"/>
  <c r="L136" i="9"/>
  <c r="M136" i="9"/>
  <c r="N136" i="9"/>
  <c r="O136" i="9"/>
  <c r="J137" i="9"/>
  <c r="L137" i="9"/>
  <c r="M137" i="9"/>
  <c r="N137" i="9"/>
  <c r="O137" i="9"/>
  <c r="J138" i="9"/>
  <c r="L138" i="9"/>
  <c r="M138" i="9"/>
  <c r="N138" i="9"/>
  <c r="O138" i="9"/>
  <c r="J139" i="9"/>
  <c r="L139" i="9"/>
  <c r="M139" i="9"/>
  <c r="N139" i="9"/>
  <c r="O139" i="9"/>
  <c r="J140" i="9"/>
  <c r="L140" i="9"/>
  <c r="M140" i="9"/>
  <c r="N140" i="9"/>
  <c r="O140" i="9"/>
  <c r="J141" i="9"/>
  <c r="L141" i="9"/>
  <c r="M141" i="9"/>
  <c r="N141" i="9"/>
  <c r="O141" i="9"/>
  <c r="J142" i="9"/>
  <c r="L142" i="9"/>
  <c r="M142" i="9"/>
  <c r="N142" i="9"/>
  <c r="O142" i="9"/>
  <c r="J143" i="9"/>
  <c r="L143" i="9"/>
  <c r="M143" i="9"/>
  <c r="N143" i="9"/>
  <c r="O143" i="9"/>
  <c r="J144" i="9"/>
  <c r="L144" i="9"/>
  <c r="M144" i="9"/>
  <c r="N144" i="9"/>
  <c r="O144" i="9"/>
  <c r="J145" i="9"/>
  <c r="L145" i="9"/>
  <c r="M145" i="9"/>
  <c r="N145" i="9"/>
  <c r="O145" i="9"/>
  <c r="J146" i="9"/>
  <c r="L146" i="9"/>
  <c r="M146" i="9"/>
  <c r="N146" i="9"/>
  <c r="O146" i="9"/>
  <c r="J147" i="9"/>
  <c r="L147" i="9"/>
  <c r="M147" i="9"/>
  <c r="N147" i="9"/>
  <c r="O147" i="9"/>
  <c r="J148" i="9"/>
  <c r="L148" i="9"/>
  <c r="M148" i="9"/>
  <c r="N148" i="9"/>
  <c r="O148" i="9"/>
  <c r="J149" i="9"/>
  <c r="L149" i="9"/>
  <c r="M149" i="9"/>
  <c r="N149" i="9"/>
  <c r="O149" i="9"/>
  <c r="J150" i="9"/>
  <c r="L150" i="9"/>
  <c r="M150" i="9"/>
  <c r="N150" i="9"/>
  <c r="O150" i="9"/>
  <c r="J151" i="9"/>
  <c r="L151" i="9"/>
  <c r="M151" i="9"/>
  <c r="N151" i="9"/>
  <c r="O151" i="9"/>
  <c r="J152" i="9"/>
  <c r="L152" i="9"/>
  <c r="M152" i="9"/>
  <c r="N152" i="9"/>
  <c r="O152" i="9"/>
  <c r="J153" i="9"/>
  <c r="L153" i="9"/>
  <c r="M153" i="9"/>
  <c r="N153" i="9"/>
  <c r="O153" i="9"/>
  <c r="J154" i="9"/>
  <c r="L154" i="9"/>
  <c r="M154" i="9"/>
  <c r="N154" i="9"/>
  <c r="O154" i="9"/>
  <c r="J155" i="9"/>
  <c r="L155" i="9"/>
  <c r="M155" i="9"/>
  <c r="N155" i="9"/>
  <c r="O155" i="9"/>
  <c r="J156" i="9"/>
  <c r="L156" i="9"/>
  <c r="M156" i="9"/>
  <c r="N156" i="9"/>
  <c r="O156" i="9"/>
  <c r="J157" i="9"/>
  <c r="L157" i="9"/>
  <c r="M157" i="9"/>
  <c r="N157" i="9"/>
  <c r="O157" i="9"/>
  <c r="J158" i="9"/>
  <c r="L158" i="9"/>
  <c r="M158" i="9"/>
  <c r="N158" i="9"/>
  <c r="O158" i="9"/>
  <c r="J159" i="9"/>
  <c r="L159" i="9"/>
  <c r="M159" i="9"/>
  <c r="N159" i="9"/>
  <c r="O159" i="9"/>
  <c r="J160" i="9"/>
  <c r="L160" i="9"/>
  <c r="M160" i="9"/>
  <c r="N160" i="9"/>
  <c r="O160" i="9"/>
  <c r="J161" i="9"/>
  <c r="L161" i="9"/>
  <c r="M161" i="9"/>
  <c r="N161" i="9"/>
  <c r="O161" i="9"/>
  <c r="J162" i="9"/>
  <c r="L162" i="9"/>
  <c r="M162" i="9"/>
  <c r="N162" i="9"/>
  <c r="O162" i="9"/>
  <c r="J163" i="9"/>
  <c r="L163" i="9"/>
  <c r="M163" i="9"/>
  <c r="N163" i="9"/>
  <c r="O163" i="9"/>
  <c r="J164" i="9"/>
  <c r="L164" i="9"/>
  <c r="M164" i="9"/>
  <c r="N164" i="9"/>
  <c r="O164" i="9"/>
  <c r="J165" i="9"/>
  <c r="L165" i="9"/>
  <c r="M165" i="9"/>
  <c r="N165" i="9"/>
  <c r="O165" i="9"/>
  <c r="J166" i="9"/>
  <c r="L166" i="9"/>
  <c r="M166" i="9"/>
  <c r="N166" i="9"/>
  <c r="O166" i="9"/>
  <c r="J167" i="9"/>
  <c r="L167" i="9"/>
  <c r="M167" i="9"/>
  <c r="N167" i="9"/>
  <c r="O167" i="9"/>
  <c r="J168" i="9"/>
  <c r="L168" i="9"/>
  <c r="M168" i="9"/>
  <c r="N168" i="9"/>
  <c r="O168" i="9"/>
  <c r="J169" i="9"/>
  <c r="L169" i="9"/>
  <c r="M169" i="9"/>
  <c r="N169" i="9"/>
  <c r="O169" i="9"/>
  <c r="J170" i="9"/>
  <c r="L170" i="9"/>
  <c r="M170" i="9"/>
  <c r="N170" i="9"/>
  <c r="O170" i="9"/>
  <c r="J171" i="9"/>
  <c r="L171" i="9"/>
  <c r="M171" i="9"/>
  <c r="N171" i="9"/>
  <c r="O171" i="9"/>
  <c r="J172" i="9"/>
  <c r="L172" i="9"/>
  <c r="M172" i="9"/>
  <c r="N172" i="9"/>
  <c r="O172" i="9"/>
  <c r="J173" i="9"/>
  <c r="L173" i="9"/>
  <c r="M173" i="9"/>
  <c r="N173" i="9"/>
  <c r="O173" i="9"/>
  <c r="J174" i="9"/>
  <c r="L174" i="9"/>
  <c r="M174" i="9"/>
  <c r="N174" i="9"/>
  <c r="O174" i="9"/>
  <c r="J175" i="9"/>
  <c r="L175" i="9"/>
  <c r="M175" i="9"/>
  <c r="N175" i="9"/>
  <c r="O175" i="9"/>
  <c r="J176" i="9"/>
  <c r="L176" i="9"/>
  <c r="M176" i="9"/>
  <c r="N176" i="9"/>
  <c r="O176" i="9"/>
  <c r="J177" i="9"/>
  <c r="L177" i="9"/>
  <c r="M177" i="9"/>
  <c r="N177" i="9"/>
  <c r="O177" i="9"/>
  <c r="J178" i="9"/>
  <c r="L178" i="9"/>
  <c r="M178" i="9"/>
  <c r="N178" i="9"/>
  <c r="O178" i="9"/>
  <c r="J179" i="9"/>
  <c r="L179" i="9"/>
  <c r="M179" i="9"/>
  <c r="N179" i="9"/>
  <c r="O179" i="9"/>
  <c r="J180" i="9"/>
  <c r="L180" i="9"/>
  <c r="M180" i="9"/>
  <c r="N180" i="9"/>
  <c r="O180" i="9"/>
  <c r="J181" i="9"/>
  <c r="L181" i="9"/>
  <c r="M181" i="9"/>
  <c r="N181" i="9"/>
  <c r="O181" i="9"/>
  <c r="J182" i="9"/>
  <c r="L182" i="9"/>
  <c r="M182" i="9"/>
  <c r="N182" i="9"/>
  <c r="O182" i="9"/>
  <c r="J183" i="9"/>
  <c r="L183" i="9"/>
  <c r="M183" i="9"/>
  <c r="N183" i="9"/>
  <c r="O183" i="9"/>
  <c r="J184" i="9"/>
  <c r="L184" i="9"/>
  <c r="M184" i="9"/>
  <c r="N184" i="9"/>
  <c r="O184" i="9"/>
  <c r="J185" i="9"/>
  <c r="L185" i="9"/>
  <c r="M185" i="9"/>
  <c r="N185" i="9"/>
  <c r="O185" i="9"/>
  <c r="J186" i="9"/>
  <c r="L186" i="9"/>
  <c r="M186" i="9"/>
  <c r="N186" i="9"/>
  <c r="O186" i="9"/>
  <c r="J187" i="9"/>
  <c r="L187" i="9"/>
  <c r="M187" i="9"/>
  <c r="N187" i="9"/>
  <c r="O187" i="9"/>
  <c r="J188" i="9"/>
  <c r="L188" i="9"/>
  <c r="M188" i="9"/>
  <c r="N188" i="9"/>
  <c r="O188" i="9"/>
  <c r="J189" i="9"/>
  <c r="L189" i="9"/>
  <c r="M189" i="9"/>
  <c r="N189" i="9"/>
  <c r="O189" i="9"/>
  <c r="J190" i="9"/>
  <c r="L190" i="9"/>
  <c r="M190" i="9"/>
  <c r="N190" i="9"/>
  <c r="O190" i="9"/>
  <c r="J191" i="9"/>
  <c r="L191" i="9"/>
  <c r="M191" i="9"/>
  <c r="N191" i="9"/>
  <c r="O191" i="9"/>
  <c r="J192" i="9"/>
  <c r="L192" i="9"/>
  <c r="M192" i="9"/>
  <c r="N192" i="9"/>
  <c r="O192" i="9"/>
  <c r="J193" i="9"/>
  <c r="L193" i="9"/>
  <c r="M193" i="9"/>
  <c r="N193" i="9"/>
  <c r="O193" i="9"/>
  <c r="J194" i="9"/>
  <c r="L194" i="9"/>
  <c r="M194" i="9"/>
  <c r="N194" i="9"/>
  <c r="O194" i="9"/>
  <c r="J195" i="9"/>
  <c r="L195" i="9"/>
  <c r="M195" i="9"/>
  <c r="N195" i="9"/>
  <c r="O195" i="9"/>
  <c r="J196" i="9"/>
  <c r="L196" i="9"/>
  <c r="M196" i="9"/>
  <c r="N196" i="9"/>
  <c r="O196" i="9"/>
  <c r="J197" i="9"/>
  <c r="L197" i="9"/>
  <c r="M197" i="9"/>
  <c r="N197" i="9"/>
  <c r="O197" i="9"/>
  <c r="J198" i="9"/>
  <c r="L198" i="9"/>
  <c r="M198" i="9"/>
  <c r="N198" i="9"/>
  <c r="O198" i="9"/>
  <c r="J199" i="9"/>
  <c r="L199" i="9"/>
  <c r="M199" i="9"/>
  <c r="N199" i="9"/>
  <c r="O199" i="9"/>
  <c r="J200" i="9"/>
  <c r="L200" i="9"/>
  <c r="M200" i="9"/>
  <c r="N200" i="9"/>
  <c r="O200" i="9"/>
  <c r="J201" i="9"/>
  <c r="L201" i="9"/>
  <c r="M201" i="9"/>
  <c r="N201" i="9"/>
  <c r="O201" i="9"/>
  <c r="J202" i="9"/>
  <c r="L202" i="9"/>
  <c r="M202" i="9"/>
  <c r="N202" i="9"/>
  <c r="O202" i="9"/>
  <c r="J203" i="9"/>
  <c r="L203" i="9"/>
  <c r="M203" i="9"/>
  <c r="N203" i="9"/>
  <c r="O203" i="9"/>
  <c r="J204" i="9"/>
  <c r="L204" i="9"/>
  <c r="M204" i="9"/>
  <c r="N204" i="9"/>
  <c r="O204" i="9"/>
  <c r="J205" i="9"/>
  <c r="L205" i="9"/>
  <c r="M205" i="9"/>
  <c r="N205" i="9"/>
  <c r="O205" i="9"/>
  <c r="J206" i="9"/>
  <c r="L206" i="9"/>
  <c r="M206" i="9"/>
  <c r="N206" i="9"/>
  <c r="O206" i="9"/>
  <c r="J207" i="9"/>
  <c r="L207" i="9"/>
  <c r="M207" i="9"/>
  <c r="N207" i="9"/>
  <c r="O207" i="9"/>
  <c r="J208" i="9"/>
  <c r="L208" i="9"/>
  <c r="M208" i="9"/>
  <c r="N208" i="9"/>
  <c r="O208" i="9"/>
  <c r="J209" i="9"/>
  <c r="L209" i="9"/>
  <c r="M209" i="9"/>
  <c r="N209" i="9"/>
  <c r="O209" i="9"/>
  <c r="J210" i="9"/>
  <c r="L210" i="9"/>
  <c r="M210" i="9"/>
  <c r="N210" i="9"/>
  <c r="O210" i="9"/>
  <c r="J211" i="9"/>
  <c r="L211" i="9"/>
  <c r="M211" i="9"/>
  <c r="N211" i="9"/>
  <c r="O211" i="9"/>
  <c r="J212" i="9"/>
  <c r="L212" i="9"/>
  <c r="M212" i="9"/>
  <c r="N212" i="9"/>
  <c r="O212" i="9"/>
  <c r="J213" i="9"/>
  <c r="L213" i="9"/>
  <c r="M213" i="9"/>
  <c r="N213" i="9"/>
  <c r="O213" i="9"/>
  <c r="J214" i="9"/>
  <c r="L214" i="9"/>
  <c r="M214" i="9"/>
  <c r="N214" i="9"/>
  <c r="O214" i="9"/>
  <c r="J215" i="9"/>
  <c r="L215" i="9"/>
  <c r="M215" i="9"/>
  <c r="N215" i="9"/>
  <c r="O215" i="9"/>
  <c r="J216" i="9"/>
  <c r="L216" i="9"/>
  <c r="M216" i="9"/>
  <c r="N216" i="9"/>
  <c r="O216" i="9"/>
  <c r="J217" i="9"/>
  <c r="L217" i="9"/>
  <c r="M217" i="9"/>
  <c r="N217" i="9"/>
  <c r="O217" i="9"/>
  <c r="J218" i="9"/>
  <c r="L218" i="9"/>
  <c r="M218" i="9"/>
  <c r="N218" i="9"/>
  <c r="O218" i="9"/>
  <c r="J219" i="9"/>
  <c r="L219" i="9"/>
  <c r="M219" i="9"/>
  <c r="N219" i="9"/>
  <c r="O219" i="9"/>
  <c r="J220" i="9"/>
  <c r="L220" i="9"/>
  <c r="M220" i="9"/>
  <c r="N220" i="9"/>
  <c r="O220" i="9"/>
  <c r="J221" i="9"/>
  <c r="L221" i="9"/>
  <c r="M221" i="9"/>
  <c r="N221" i="9"/>
  <c r="O221" i="9"/>
  <c r="J222" i="9"/>
  <c r="L222" i="9"/>
  <c r="M222" i="9"/>
  <c r="N222" i="9"/>
  <c r="O222" i="9"/>
  <c r="J223" i="9"/>
  <c r="L223" i="9"/>
  <c r="M223" i="9"/>
  <c r="N223" i="9"/>
  <c r="O223" i="9"/>
  <c r="J224" i="9"/>
  <c r="L224" i="9"/>
  <c r="M224" i="9"/>
  <c r="N224" i="9"/>
  <c r="O224" i="9"/>
  <c r="J225" i="9"/>
  <c r="L225" i="9"/>
  <c r="M225" i="9"/>
  <c r="N225" i="9"/>
  <c r="O225" i="9"/>
  <c r="J226" i="9"/>
  <c r="L226" i="9"/>
  <c r="M226" i="9"/>
  <c r="N226" i="9"/>
  <c r="O226" i="9"/>
  <c r="J227" i="9"/>
  <c r="L227" i="9"/>
  <c r="M227" i="9"/>
  <c r="N227" i="9"/>
  <c r="O227" i="9"/>
  <c r="J228" i="9"/>
  <c r="L228" i="9"/>
  <c r="M228" i="9"/>
  <c r="N228" i="9"/>
  <c r="O228" i="9"/>
  <c r="J229" i="9"/>
  <c r="L229" i="9"/>
  <c r="M229" i="9"/>
  <c r="N229" i="9"/>
  <c r="O229" i="9"/>
  <c r="J230" i="9"/>
  <c r="L230" i="9"/>
  <c r="M230" i="9"/>
  <c r="N230" i="9"/>
  <c r="O230" i="9"/>
  <c r="J231" i="9"/>
  <c r="L231" i="9"/>
  <c r="M231" i="9"/>
  <c r="N231" i="9"/>
  <c r="O231" i="9"/>
  <c r="J232" i="9"/>
  <c r="L232" i="9"/>
  <c r="M232" i="9"/>
  <c r="N232" i="9"/>
  <c r="O232" i="9"/>
  <c r="J233" i="9"/>
  <c r="L233" i="9"/>
  <c r="M233" i="9"/>
  <c r="N233" i="9"/>
  <c r="O233" i="9"/>
  <c r="J234" i="9"/>
  <c r="L234" i="9"/>
  <c r="M234" i="9"/>
  <c r="N234" i="9"/>
  <c r="O234" i="9"/>
  <c r="J235" i="9"/>
  <c r="L235" i="9"/>
  <c r="M235" i="9"/>
  <c r="N235" i="9"/>
  <c r="O235" i="9"/>
  <c r="J236" i="9"/>
  <c r="L236" i="9"/>
  <c r="M236" i="9"/>
  <c r="N236" i="9"/>
  <c r="O236" i="9"/>
  <c r="J237" i="9"/>
  <c r="L237" i="9"/>
  <c r="M237" i="9"/>
  <c r="N237" i="9"/>
  <c r="O237" i="9"/>
  <c r="J238" i="9"/>
  <c r="L238" i="9"/>
  <c r="M238" i="9"/>
  <c r="N238" i="9"/>
  <c r="O238" i="9"/>
  <c r="J239" i="9"/>
  <c r="L239" i="9"/>
  <c r="M239" i="9"/>
  <c r="N239" i="9"/>
  <c r="O239" i="9"/>
  <c r="J240" i="9"/>
  <c r="L240" i="9"/>
  <c r="M240" i="9"/>
  <c r="N240" i="9"/>
  <c r="O240" i="9"/>
  <c r="J241" i="9"/>
  <c r="L241" i="9"/>
  <c r="M241" i="9"/>
  <c r="N241" i="9"/>
  <c r="O241" i="9"/>
  <c r="J242" i="9"/>
  <c r="L242" i="9"/>
  <c r="M242" i="9"/>
  <c r="N242" i="9"/>
  <c r="O242" i="9"/>
  <c r="J243" i="9"/>
  <c r="L243" i="9"/>
  <c r="M243" i="9"/>
  <c r="N243" i="9"/>
  <c r="O243" i="9"/>
  <c r="J244" i="9"/>
  <c r="L244" i="9"/>
  <c r="M244" i="9"/>
  <c r="N244" i="9"/>
  <c r="O244" i="9"/>
  <c r="J245" i="9"/>
  <c r="L245" i="9"/>
  <c r="M245" i="9"/>
  <c r="N245" i="9"/>
  <c r="O245" i="9"/>
  <c r="J246" i="9"/>
  <c r="L246" i="9"/>
  <c r="M246" i="9"/>
  <c r="N246" i="9"/>
  <c r="O246" i="9"/>
  <c r="J247" i="9"/>
  <c r="L247" i="9"/>
  <c r="M247" i="9"/>
  <c r="N247" i="9"/>
  <c r="O247" i="9"/>
  <c r="J248" i="9"/>
  <c r="L248" i="9"/>
  <c r="M248" i="9"/>
  <c r="N248" i="9"/>
  <c r="O248" i="9"/>
  <c r="J249" i="9"/>
  <c r="L249" i="9"/>
  <c r="M249" i="9"/>
  <c r="N249" i="9"/>
  <c r="O249" i="9"/>
  <c r="J250" i="9"/>
  <c r="L250" i="9"/>
  <c r="M250" i="9"/>
  <c r="N250" i="9"/>
  <c r="O250" i="9"/>
  <c r="J251" i="9"/>
  <c r="L251" i="9"/>
  <c r="M251" i="9"/>
  <c r="N251" i="9"/>
  <c r="O251" i="9"/>
  <c r="J252" i="9"/>
  <c r="L252" i="9"/>
  <c r="M252" i="9"/>
  <c r="N252" i="9"/>
  <c r="O252" i="9"/>
  <c r="J253" i="9"/>
  <c r="L253" i="9"/>
  <c r="M253" i="9"/>
  <c r="N253" i="9"/>
  <c r="O253" i="9"/>
  <c r="J254" i="9"/>
  <c r="L254" i="9"/>
  <c r="M254" i="9"/>
  <c r="N254" i="9"/>
  <c r="O254" i="9"/>
  <c r="J255" i="9"/>
  <c r="L255" i="9"/>
  <c r="M255" i="9"/>
  <c r="N255" i="9"/>
  <c r="O255" i="9"/>
  <c r="J256" i="9"/>
  <c r="L256" i="9"/>
  <c r="M256" i="9"/>
  <c r="N256" i="9"/>
  <c r="O256" i="9"/>
  <c r="J257" i="9"/>
  <c r="L257" i="9"/>
  <c r="M257" i="9"/>
  <c r="N257" i="9"/>
  <c r="O257" i="9"/>
  <c r="J258" i="9"/>
  <c r="L258" i="9"/>
  <c r="M258" i="9"/>
  <c r="N258" i="9"/>
  <c r="O258" i="9"/>
  <c r="J259" i="9"/>
  <c r="L259" i="9"/>
  <c r="M259" i="9"/>
  <c r="N259" i="9"/>
  <c r="O259" i="9"/>
  <c r="J260" i="9"/>
  <c r="L260" i="9"/>
  <c r="M260" i="9"/>
  <c r="N260" i="9"/>
  <c r="O260" i="9"/>
  <c r="J261" i="9"/>
  <c r="L261" i="9"/>
  <c r="M261" i="9"/>
  <c r="N261" i="9"/>
  <c r="O261" i="9"/>
  <c r="J262" i="9"/>
  <c r="L262" i="9"/>
  <c r="M262" i="9"/>
  <c r="N262" i="9"/>
  <c r="O262" i="9"/>
  <c r="J263" i="9"/>
  <c r="L263" i="9"/>
  <c r="M263" i="9"/>
  <c r="N263" i="9"/>
  <c r="O263" i="9"/>
  <c r="J264" i="9"/>
  <c r="L264" i="9"/>
  <c r="M264" i="9"/>
  <c r="N264" i="9"/>
  <c r="O264" i="9"/>
  <c r="J265" i="9"/>
  <c r="L265" i="9"/>
  <c r="M265" i="9"/>
  <c r="N265" i="9"/>
  <c r="O265" i="9"/>
  <c r="J266" i="9"/>
  <c r="L266" i="9"/>
  <c r="M266" i="9"/>
  <c r="N266" i="9"/>
  <c r="O266" i="9"/>
  <c r="J267" i="9"/>
  <c r="L267" i="9"/>
  <c r="M267" i="9"/>
  <c r="N267" i="9"/>
  <c r="O267" i="9"/>
  <c r="J268" i="9"/>
  <c r="L268" i="9"/>
  <c r="M268" i="9"/>
  <c r="N268" i="9"/>
  <c r="O268" i="9"/>
  <c r="J269" i="9"/>
  <c r="L269" i="9"/>
  <c r="M269" i="9"/>
  <c r="N269" i="9"/>
  <c r="O269" i="9"/>
  <c r="J270" i="9"/>
  <c r="L270" i="9"/>
  <c r="M270" i="9"/>
  <c r="N270" i="9"/>
  <c r="O270" i="9"/>
  <c r="J271" i="9"/>
  <c r="L271" i="9"/>
  <c r="M271" i="9"/>
  <c r="N271" i="9"/>
  <c r="O271" i="9"/>
  <c r="J272" i="9"/>
  <c r="L272" i="9"/>
  <c r="M272" i="9"/>
  <c r="N272" i="9"/>
  <c r="O272" i="9"/>
  <c r="J273" i="9"/>
  <c r="L273" i="9"/>
  <c r="M273" i="9"/>
  <c r="N273" i="9"/>
  <c r="O273" i="9"/>
  <c r="J274" i="9"/>
  <c r="L274" i="9"/>
  <c r="M274" i="9"/>
  <c r="N274" i="9"/>
  <c r="O274" i="9"/>
  <c r="J275" i="9"/>
  <c r="L275" i="9"/>
  <c r="M275" i="9"/>
  <c r="N275" i="9"/>
  <c r="O275" i="9"/>
  <c r="J276" i="9"/>
  <c r="L276" i="9"/>
  <c r="M276" i="9"/>
  <c r="N276" i="9"/>
  <c r="O276" i="9"/>
  <c r="J277" i="9"/>
  <c r="L277" i="9"/>
  <c r="M277" i="9"/>
  <c r="N277" i="9"/>
  <c r="O277" i="9"/>
  <c r="J278" i="9"/>
  <c r="L278" i="9"/>
  <c r="M278" i="9"/>
  <c r="N278" i="9"/>
  <c r="O278" i="9"/>
  <c r="J279" i="9"/>
  <c r="L279" i="9"/>
  <c r="M279" i="9"/>
  <c r="N279" i="9"/>
  <c r="O279" i="9"/>
  <c r="J280" i="9"/>
  <c r="L280" i="9"/>
  <c r="M280" i="9"/>
  <c r="N280" i="9"/>
  <c r="O280" i="9"/>
  <c r="J281" i="9"/>
  <c r="L281" i="9"/>
  <c r="M281" i="9"/>
  <c r="N281" i="9"/>
  <c r="O281" i="9"/>
  <c r="J282" i="9"/>
  <c r="L282" i="9"/>
  <c r="M282" i="9"/>
  <c r="N282" i="9"/>
  <c r="O282" i="9"/>
  <c r="J283" i="9"/>
  <c r="L283" i="9"/>
  <c r="M283" i="9"/>
  <c r="N283" i="9"/>
  <c r="O283" i="9"/>
  <c r="J284" i="9"/>
  <c r="L284" i="9"/>
  <c r="M284" i="9"/>
  <c r="N284" i="9"/>
  <c r="O284" i="9"/>
  <c r="J285" i="9"/>
  <c r="L285" i="9"/>
  <c r="M285" i="9"/>
  <c r="N285" i="9"/>
  <c r="O285" i="9"/>
  <c r="J286" i="9"/>
  <c r="L286" i="9"/>
  <c r="M286" i="9"/>
  <c r="N286" i="9"/>
  <c r="O286" i="9"/>
  <c r="J287" i="9"/>
  <c r="L287" i="9"/>
  <c r="M287" i="9"/>
  <c r="N287" i="9"/>
  <c r="O287" i="9"/>
  <c r="J288" i="9"/>
  <c r="L288" i="9"/>
  <c r="M288" i="9"/>
  <c r="N288" i="9"/>
  <c r="O288" i="9"/>
  <c r="J289" i="9"/>
  <c r="L289" i="9"/>
  <c r="M289" i="9"/>
  <c r="N289" i="9"/>
  <c r="O289" i="9"/>
  <c r="J290" i="9"/>
  <c r="L290" i="9"/>
  <c r="M290" i="9"/>
  <c r="N290" i="9"/>
  <c r="O290" i="9"/>
  <c r="J291" i="9"/>
  <c r="L291" i="9"/>
  <c r="M291" i="9"/>
  <c r="N291" i="9"/>
  <c r="O291" i="9"/>
  <c r="J292" i="9"/>
  <c r="L292" i="9"/>
  <c r="M292" i="9"/>
  <c r="N292" i="9"/>
  <c r="O292" i="9"/>
  <c r="J293" i="9"/>
  <c r="L293" i="9"/>
  <c r="M293" i="9"/>
  <c r="N293" i="9"/>
  <c r="O293" i="9"/>
  <c r="J294" i="9"/>
  <c r="L294" i="9"/>
  <c r="M294" i="9"/>
  <c r="N294" i="9"/>
  <c r="O294" i="9"/>
  <c r="J295" i="9"/>
  <c r="L295" i="9"/>
  <c r="M295" i="9"/>
  <c r="N295" i="9"/>
  <c r="O295" i="9"/>
  <c r="J296" i="9"/>
  <c r="L296" i="9"/>
  <c r="M296" i="9"/>
  <c r="N296" i="9"/>
  <c r="O296" i="9"/>
  <c r="J297" i="9"/>
  <c r="L297" i="9"/>
  <c r="M297" i="9"/>
  <c r="N297" i="9"/>
  <c r="O297" i="9"/>
  <c r="J298" i="9"/>
  <c r="L298" i="9"/>
  <c r="M298" i="9"/>
  <c r="N298" i="9"/>
  <c r="O298" i="9"/>
  <c r="J299" i="9"/>
  <c r="L299" i="9"/>
  <c r="M299" i="9"/>
  <c r="N299" i="9"/>
  <c r="O299" i="9"/>
  <c r="J300" i="9"/>
  <c r="L300" i="9"/>
  <c r="M300" i="9"/>
  <c r="N300" i="9"/>
  <c r="O300" i="9"/>
  <c r="J301" i="9"/>
  <c r="L301" i="9"/>
  <c r="M301" i="9"/>
  <c r="N301" i="9"/>
  <c r="O301" i="9"/>
  <c r="J302" i="9"/>
  <c r="L302" i="9"/>
  <c r="M302" i="9"/>
  <c r="N302" i="9"/>
  <c r="O302" i="9"/>
  <c r="J303" i="9"/>
  <c r="L303" i="9"/>
  <c r="M303" i="9"/>
  <c r="N303" i="9"/>
  <c r="O303" i="9"/>
  <c r="J304" i="9"/>
  <c r="L304" i="9"/>
  <c r="M304" i="9"/>
  <c r="N304" i="9"/>
  <c r="O304" i="9"/>
  <c r="J305" i="9"/>
  <c r="L305" i="9"/>
  <c r="M305" i="9"/>
  <c r="N305" i="9"/>
  <c r="O305" i="9"/>
  <c r="J306" i="9"/>
  <c r="L306" i="9"/>
  <c r="M306" i="9"/>
  <c r="N306" i="9"/>
  <c r="O306" i="9"/>
  <c r="J307" i="9"/>
  <c r="L307" i="9"/>
  <c r="M307" i="9"/>
  <c r="N307" i="9"/>
  <c r="O307" i="9"/>
  <c r="J308" i="9"/>
  <c r="L308" i="9"/>
  <c r="M308" i="9"/>
  <c r="N308" i="9"/>
  <c r="O308" i="9"/>
  <c r="J309" i="9"/>
  <c r="L309" i="9"/>
  <c r="M309" i="9"/>
  <c r="N309" i="9"/>
  <c r="O309" i="9"/>
  <c r="J310" i="9"/>
  <c r="L310" i="9"/>
  <c r="M310" i="9"/>
  <c r="N310" i="9"/>
  <c r="O310" i="9"/>
  <c r="J311" i="9"/>
  <c r="L311" i="9"/>
  <c r="M311" i="9"/>
  <c r="N311" i="9"/>
  <c r="O311" i="9"/>
  <c r="J312" i="9"/>
  <c r="L312" i="9"/>
  <c r="M312" i="9"/>
  <c r="N312" i="9"/>
  <c r="O312" i="9"/>
  <c r="J313" i="9"/>
  <c r="L313" i="9"/>
  <c r="M313" i="9"/>
  <c r="N313" i="9"/>
  <c r="O313" i="9"/>
  <c r="J314" i="9"/>
  <c r="L314" i="9"/>
  <c r="M314" i="9"/>
  <c r="N314" i="9"/>
  <c r="O314" i="9"/>
  <c r="J315" i="9"/>
  <c r="L315" i="9"/>
  <c r="M315" i="9"/>
  <c r="N315" i="9"/>
  <c r="O315" i="9"/>
  <c r="J316" i="9"/>
  <c r="L316" i="9"/>
  <c r="M316" i="9"/>
  <c r="N316" i="9"/>
  <c r="O316" i="9"/>
  <c r="J317" i="9"/>
  <c r="L317" i="9"/>
  <c r="M317" i="9"/>
  <c r="N317" i="9"/>
  <c r="O317" i="9"/>
  <c r="J318" i="9"/>
  <c r="L318" i="9"/>
  <c r="M318" i="9"/>
  <c r="N318" i="9"/>
  <c r="O318" i="9"/>
  <c r="J319" i="9"/>
  <c r="L319" i="9"/>
  <c r="M319" i="9"/>
  <c r="N319" i="9"/>
  <c r="O319" i="9"/>
  <c r="J320" i="9"/>
  <c r="L320" i="9"/>
  <c r="M320" i="9"/>
  <c r="N320" i="9"/>
  <c r="O320" i="9"/>
  <c r="J321" i="9"/>
  <c r="L321" i="9"/>
  <c r="M321" i="9"/>
  <c r="N321" i="9"/>
  <c r="O321" i="9"/>
  <c r="J322" i="9"/>
  <c r="L322" i="9"/>
  <c r="M322" i="9"/>
  <c r="N322" i="9"/>
  <c r="O322" i="9"/>
  <c r="J323" i="9"/>
  <c r="L323" i="9"/>
  <c r="M323" i="9"/>
  <c r="N323" i="9"/>
  <c r="O323" i="9"/>
  <c r="J324" i="9"/>
  <c r="L324" i="9"/>
  <c r="M324" i="9"/>
  <c r="N324" i="9"/>
  <c r="O324" i="9"/>
  <c r="J325" i="9"/>
  <c r="L325" i="9"/>
  <c r="M325" i="9"/>
  <c r="N325" i="9"/>
  <c r="O325" i="9"/>
  <c r="J326" i="9"/>
  <c r="L326" i="9"/>
  <c r="M326" i="9"/>
  <c r="N326" i="9"/>
  <c r="O326" i="9"/>
  <c r="J327" i="9"/>
  <c r="L327" i="9"/>
  <c r="M327" i="9"/>
  <c r="N327" i="9"/>
  <c r="O327" i="9"/>
  <c r="J328" i="9"/>
  <c r="L328" i="9"/>
  <c r="M328" i="9"/>
  <c r="N328" i="9"/>
  <c r="O328" i="9"/>
  <c r="J329" i="9"/>
  <c r="L329" i="9"/>
  <c r="M329" i="9"/>
  <c r="N329" i="9"/>
  <c r="O329" i="9"/>
  <c r="J330" i="9"/>
  <c r="L330" i="9"/>
  <c r="M330" i="9"/>
  <c r="N330" i="9"/>
  <c r="O330" i="9"/>
  <c r="J331" i="9"/>
  <c r="L331" i="9"/>
  <c r="M331" i="9"/>
  <c r="N331" i="9"/>
  <c r="O331" i="9"/>
  <c r="J332" i="9"/>
  <c r="L332" i="9"/>
  <c r="M332" i="9"/>
  <c r="N332" i="9"/>
  <c r="O332" i="9"/>
  <c r="J333" i="9"/>
  <c r="L333" i="9"/>
  <c r="M333" i="9"/>
  <c r="N333" i="9"/>
  <c r="O333" i="9"/>
  <c r="J334" i="9"/>
  <c r="L334" i="9"/>
  <c r="M334" i="9"/>
  <c r="N334" i="9"/>
  <c r="O334" i="9"/>
  <c r="J335" i="9"/>
  <c r="L335" i="9"/>
  <c r="M335" i="9"/>
  <c r="N335" i="9"/>
  <c r="O335" i="9"/>
  <c r="J336" i="9"/>
  <c r="L336" i="9"/>
  <c r="M336" i="9"/>
  <c r="N336" i="9"/>
  <c r="O336" i="9"/>
  <c r="J337" i="9"/>
  <c r="L337" i="9"/>
  <c r="M337" i="9"/>
  <c r="N337" i="9"/>
  <c r="O337" i="9"/>
  <c r="J338" i="9"/>
  <c r="L338" i="9"/>
  <c r="M338" i="9"/>
  <c r="N338" i="9"/>
  <c r="O338" i="9"/>
  <c r="J339" i="9"/>
  <c r="L339" i="9"/>
  <c r="M339" i="9"/>
  <c r="N339" i="9"/>
  <c r="O339" i="9"/>
  <c r="J340" i="9"/>
  <c r="L340" i="9"/>
  <c r="M340" i="9"/>
  <c r="N340" i="9"/>
  <c r="O340" i="9"/>
  <c r="J341" i="9"/>
  <c r="L341" i="9"/>
  <c r="M341" i="9"/>
  <c r="N341" i="9"/>
  <c r="O341" i="9"/>
  <c r="J342" i="9"/>
  <c r="L342" i="9"/>
  <c r="M342" i="9"/>
  <c r="N342" i="9"/>
  <c r="O342" i="9"/>
  <c r="J343" i="9"/>
  <c r="L343" i="9"/>
  <c r="M343" i="9"/>
  <c r="N343" i="9"/>
  <c r="O343" i="9"/>
  <c r="J344" i="9"/>
  <c r="L344" i="9"/>
  <c r="M344" i="9"/>
  <c r="N344" i="9"/>
  <c r="O344" i="9"/>
  <c r="J345" i="9"/>
  <c r="L345" i="9"/>
  <c r="M345" i="9"/>
  <c r="N345" i="9"/>
  <c r="O345" i="9"/>
  <c r="J346" i="9"/>
  <c r="L346" i="9"/>
  <c r="M346" i="9"/>
  <c r="N346" i="9"/>
  <c r="O346" i="9"/>
  <c r="J347" i="9"/>
  <c r="L347" i="9"/>
  <c r="M347" i="9"/>
  <c r="N347" i="9"/>
  <c r="O347" i="9"/>
  <c r="J348" i="9"/>
  <c r="L348" i="9"/>
  <c r="M348" i="9"/>
  <c r="N348" i="9"/>
  <c r="O348" i="9"/>
  <c r="J349" i="9"/>
  <c r="L349" i="9"/>
  <c r="M349" i="9"/>
  <c r="N349" i="9"/>
  <c r="O349" i="9"/>
  <c r="J350" i="9"/>
  <c r="L350" i="9"/>
  <c r="M350" i="9"/>
  <c r="N350" i="9"/>
  <c r="O350" i="9"/>
  <c r="J351" i="9"/>
  <c r="L351" i="9"/>
  <c r="M351" i="9"/>
  <c r="N351" i="9"/>
  <c r="O351" i="9"/>
  <c r="J352" i="9"/>
  <c r="L352" i="9"/>
  <c r="M352" i="9"/>
  <c r="N352" i="9"/>
  <c r="O352" i="9"/>
  <c r="J353" i="9"/>
  <c r="L353" i="9"/>
  <c r="M353" i="9"/>
  <c r="N353" i="9"/>
  <c r="O353" i="9"/>
  <c r="J354" i="9"/>
  <c r="L354" i="9"/>
  <c r="M354" i="9"/>
  <c r="N354" i="9"/>
  <c r="O354" i="9"/>
  <c r="J355" i="9"/>
  <c r="L355" i="9"/>
  <c r="M355" i="9"/>
  <c r="N355" i="9"/>
  <c r="O355" i="9"/>
  <c r="J356" i="9"/>
  <c r="L356" i="9"/>
  <c r="M356" i="9"/>
  <c r="N356" i="9"/>
  <c r="O356" i="9"/>
  <c r="J357" i="9"/>
  <c r="L357" i="9"/>
  <c r="M357" i="9"/>
  <c r="N357" i="9"/>
  <c r="O357" i="9"/>
  <c r="J358" i="9"/>
  <c r="L358" i="9"/>
  <c r="M358" i="9"/>
  <c r="N358" i="9"/>
  <c r="O358" i="9"/>
  <c r="J359" i="9"/>
  <c r="L359" i="9"/>
  <c r="M359" i="9"/>
  <c r="N359" i="9"/>
  <c r="O359" i="9"/>
  <c r="J360" i="9"/>
  <c r="L360" i="9"/>
  <c r="M360" i="9"/>
  <c r="N360" i="9"/>
  <c r="O360" i="9"/>
  <c r="J361" i="9"/>
  <c r="L361" i="9"/>
  <c r="M361" i="9"/>
  <c r="N361" i="9"/>
  <c r="O361" i="9"/>
  <c r="J362" i="9"/>
  <c r="L362" i="9"/>
  <c r="M362" i="9"/>
  <c r="N362" i="9"/>
  <c r="O362" i="9"/>
  <c r="J363" i="9"/>
  <c r="L363" i="9"/>
  <c r="M363" i="9"/>
  <c r="N363" i="9"/>
  <c r="O363" i="9"/>
  <c r="J364" i="9"/>
  <c r="L364" i="9"/>
  <c r="M364" i="9"/>
  <c r="N364" i="9"/>
  <c r="O364" i="9"/>
  <c r="J365" i="9"/>
  <c r="L365" i="9"/>
  <c r="M365" i="9"/>
  <c r="N365" i="9"/>
  <c r="O365" i="9"/>
  <c r="J366" i="9"/>
  <c r="L366" i="9"/>
  <c r="M366" i="9"/>
  <c r="N366" i="9"/>
  <c r="O366" i="9"/>
  <c r="J367" i="9"/>
  <c r="L367" i="9"/>
  <c r="M367" i="9"/>
  <c r="N367" i="9"/>
  <c r="O367" i="9"/>
  <c r="J368" i="9"/>
  <c r="L368" i="9"/>
  <c r="M368" i="9"/>
  <c r="N368" i="9"/>
  <c r="O368" i="9"/>
  <c r="J369" i="9"/>
  <c r="L369" i="9"/>
  <c r="M369" i="9"/>
  <c r="N369" i="9"/>
  <c r="O369" i="9"/>
  <c r="J370" i="9"/>
  <c r="L370" i="9"/>
  <c r="M370" i="9"/>
  <c r="N370" i="9"/>
  <c r="O370" i="9"/>
  <c r="J371" i="9"/>
  <c r="L371" i="9"/>
  <c r="M371" i="9"/>
  <c r="N371" i="9"/>
  <c r="O371" i="9"/>
  <c r="J372" i="9"/>
  <c r="L372" i="9"/>
  <c r="M372" i="9"/>
  <c r="N372" i="9"/>
  <c r="O372" i="9"/>
  <c r="J373" i="9"/>
  <c r="L373" i="9"/>
  <c r="M373" i="9"/>
  <c r="N373" i="9"/>
  <c r="O373" i="9"/>
  <c r="J374" i="9"/>
  <c r="L374" i="9"/>
  <c r="M374" i="9"/>
  <c r="N374" i="9"/>
  <c r="O374" i="9"/>
  <c r="J375" i="9"/>
  <c r="L375" i="9"/>
  <c r="M375" i="9"/>
  <c r="N375" i="9"/>
  <c r="O375" i="9"/>
  <c r="J376" i="9"/>
  <c r="L376" i="9"/>
  <c r="M376" i="9"/>
  <c r="N376" i="9"/>
  <c r="O376" i="9"/>
  <c r="J377" i="9"/>
  <c r="L377" i="9"/>
  <c r="M377" i="9"/>
  <c r="N377" i="9"/>
  <c r="O377" i="9"/>
  <c r="J378" i="9"/>
  <c r="L378" i="9"/>
  <c r="M378" i="9"/>
  <c r="N378" i="9"/>
  <c r="O378" i="9"/>
  <c r="J379" i="9"/>
  <c r="L379" i="9"/>
  <c r="M379" i="9"/>
  <c r="N379" i="9"/>
  <c r="O379" i="9"/>
  <c r="J380" i="9"/>
  <c r="L380" i="9"/>
  <c r="M380" i="9"/>
  <c r="N380" i="9"/>
  <c r="O380" i="9"/>
  <c r="J381" i="9"/>
  <c r="L381" i="9"/>
  <c r="M381" i="9"/>
  <c r="N381" i="9"/>
  <c r="O381" i="9"/>
  <c r="J382" i="9"/>
  <c r="L382" i="9"/>
  <c r="M382" i="9"/>
  <c r="N382" i="9"/>
  <c r="O382" i="9"/>
  <c r="J383" i="9"/>
  <c r="L383" i="9"/>
  <c r="M383" i="9"/>
  <c r="N383" i="9"/>
  <c r="O383" i="9"/>
  <c r="J384" i="9"/>
  <c r="L384" i="9"/>
  <c r="M384" i="9"/>
  <c r="N384" i="9"/>
  <c r="O384" i="9"/>
  <c r="J385" i="9"/>
  <c r="L385" i="9"/>
  <c r="M385" i="9"/>
  <c r="N385" i="9"/>
  <c r="O385" i="9"/>
  <c r="J386" i="9"/>
  <c r="L386" i="9"/>
  <c r="M386" i="9"/>
  <c r="N386" i="9"/>
  <c r="O386" i="9"/>
  <c r="J387" i="9"/>
  <c r="L387" i="9"/>
  <c r="M387" i="9"/>
  <c r="N387" i="9"/>
  <c r="O387" i="9"/>
  <c r="J388" i="9"/>
  <c r="L388" i="9"/>
  <c r="M388" i="9"/>
  <c r="N388" i="9"/>
  <c r="O388" i="9"/>
  <c r="J389" i="9"/>
  <c r="L389" i="9"/>
  <c r="M389" i="9"/>
  <c r="N389" i="9"/>
  <c r="O389" i="9"/>
  <c r="J390" i="9"/>
  <c r="L390" i="9"/>
  <c r="M390" i="9"/>
  <c r="N390" i="9"/>
  <c r="O390" i="9"/>
  <c r="J391" i="9"/>
  <c r="L391" i="9"/>
  <c r="M391" i="9"/>
  <c r="N391" i="9"/>
  <c r="O391" i="9"/>
  <c r="J392" i="9"/>
  <c r="L392" i="9"/>
  <c r="M392" i="9"/>
  <c r="N392" i="9"/>
  <c r="O392" i="9"/>
  <c r="J393" i="9"/>
  <c r="L393" i="9"/>
  <c r="M393" i="9"/>
  <c r="N393" i="9"/>
  <c r="O393" i="9"/>
  <c r="J394" i="9"/>
  <c r="L394" i="9"/>
  <c r="M394" i="9"/>
  <c r="N394" i="9"/>
  <c r="O394" i="9"/>
  <c r="J395" i="9"/>
  <c r="L395" i="9"/>
  <c r="M395" i="9"/>
  <c r="N395" i="9"/>
  <c r="O395" i="9"/>
  <c r="J396" i="9"/>
  <c r="L396" i="9"/>
  <c r="M396" i="9"/>
  <c r="N396" i="9"/>
  <c r="O396" i="9"/>
  <c r="J397" i="9"/>
  <c r="L397" i="9"/>
  <c r="M397" i="9"/>
  <c r="N397" i="9"/>
  <c r="O397" i="9"/>
  <c r="J398" i="9"/>
  <c r="L398" i="9"/>
  <c r="M398" i="9"/>
  <c r="N398" i="9"/>
  <c r="O398" i="9"/>
  <c r="J399" i="9"/>
  <c r="L399" i="9"/>
  <c r="M399" i="9"/>
  <c r="N399" i="9"/>
  <c r="O399" i="9"/>
  <c r="J400" i="9"/>
  <c r="L400" i="9"/>
  <c r="M400" i="9"/>
  <c r="N400" i="9"/>
  <c r="O400" i="9"/>
  <c r="J401" i="9"/>
  <c r="L401" i="9"/>
  <c r="M401" i="9"/>
  <c r="N401" i="9"/>
  <c r="O401" i="9"/>
  <c r="J402" i="9"/>
  <c r="L402" i="9"/>
  <c r="M402" i="9"/>
  <c r="N402" i="9"/>
  <c r="O402" i="9"/>
  <c r="J403" i="9"/>
  <c r="L403" i="9"/>
  <c r="M403" i="9"/>
  <c r="N403" i="9"/>
  <c r="O403" i="9"/>
  <c r="J357" i="8" l="1"/>
  <c r="I361" i="9" s="1"/>
  <c r="J358" i="8"/>
  <c r="I362" i="9" s="1"/>
  <c r="J359" i="8"/>
  <c r="I363" i="9" s="1"/>
  <c r="J360" i="8"/>
  <c r="I364" i="9" s="1"/>
  <c r="P364" i="9" s="1"/>
  <c r="J361" i="8"/>
  <c r="I365" i="9" s="1"/>
  <c r="J362" i="8"/>
  <c r="I366" i="9" s="1"/>
  <c r="J363" i="8"/>
  <c r="I367" i="9" s="1"/>
  <c r="J364" i="8"/>
  <c r="I368" i="9" s="1"/>
  <c r="P368" i="9" s="1"/>
  <c r="J365" i="8"/>
  <c r="I369" i="9" s="1"/>
  <c r="J366" i="8"/>
  <c r="I370" i="9" s="1"/>
  <c r="J367" i="8"/>
  <c r="I371" i="9" s="1"/>
  <c r="J368" i="8"/>
  <c r="I372" i="9" s="1"/>
  <c r="P372" i="9" s="1"/>
  <c r="J369" i="8"/>
  <c r="I373" i="9" s="1"/>
  <c r="J370" i="8"/>
  <c r="I374" i="9" s="1"/>
  <c r="J371" i="8"/>
  <c r="I375" i="9" s="1"/>
  <c r="J372" i="8"/>
  <c r="I376" i="9" s="1"/>
  <c r="P376" i="9" s="1"/>
  <c r="J373" i="8"/>
  <c r="I377" i="9" s="1"/>
  <c r="J374" i="8"/>
  <c r="I378" i="9" s="1"/>
  <c r="J375" i="8"/>
  <c r="I379" i="9" s="1"/>
  <c r="J376" i="8"/>
  <c r="I380" i="9" s="1"/>
  <c r="P380" i="9" s="1"/>
  <c r="J377" i="8"/>
  <c r="I381" i="9" s="1"/>
  <c r="J378" i="8"/>
  <c r="I382" i="9" s="1"/>
  <c r="J379" i="8"/>
  <c r="I383" i="9" s="1"/>
  <c r="J380" i="8"/>
  <c r="I384" i="9" s="1"/>
  <c r="P384" i="9" s="1"/>
  <c r="J381" i="8"/>
  <c r="I385" i="9" s="1"/>
  <c r="J382" i="8"/>
  <c r="I386" i="9" s="1"/>
  <c r="J383" i="8"/>
  <c r="I387" i="9" s="1"/>
  <c r="J384" i="8"/>
  <c r="I388" i="9" s="1"/>
  <c r="K388" i="9" s="1"/>
  <c r="J385" i="8"/>
  <c r="I389" i="9" s="1"/>
  <c r="K389" i="9" s="1"/>
  <c r="J386" i="8"/>
  <c r="I390" i="9" s="1"/>
  <c r="K390" i="9" s="1"/>
  <c r="J387" i="8"/>
  <c r="I391" i="9" s="1"/>
  <c r="J388" i="8"/>
  <c r="I392" i="9" s="1"/>
  <c r="K392" i="9" s="1"/>
  <c r="J389" i="8"/>
  <c r="I393" i="9" s="1"/>
  <c r="K393" i="9" s="1"/>
  <c r="J390" i="8"/>
  <c r="I394" i="9" s="1"/>
  <c r="K394" i="9" s="1"/>
  <c r="J391" i="8"/>
  <c r="I395" i="9" s="1"/>
  <c r="J392" i="8"/>
  <c r="I396" i="9" s="1"/>
  <c r="K396" i="9" s="1"/>
  <c r="J393" i="8"/>
  <c r="I397" i="9" s="1"/>
  <c r="K397" i="9" s="1"/>
  <c r="J394" i="8"/>
  <c r="I398" i="9" s="1"/>
  <c r="K398" i="9" s="1"/>
  <c r="J395" i="8"/>
  <c r="I399" i="9" s="1"/>
  <c r="J396" i="8"/>
  <c r="I400" i="9" s="1"/>
  <c r="K400" i="9" s="1"/>
  <c r="J397" i="8"/>
  <c r="I401" i="9" s="1"/>
  <c r="K401" i="9" s="1"/>
  <c r="J398" i="8"/>
  <c r="I402" i="9" s="1"/>
  <c r="K402" i="9" s="1"/>
  <c r="J399" i="8"/>
  <c r="I403" i="9" s="1"/>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148" i="8"/>
  <c r="I152" i="9" s="1"/>
  <c r="J149" i="8"/>
  <c r="I153" i="9" s="1"/>
  <c r="J150" i="8"/>
  <c r="I154" i="9" s="1"/>
  <c r="J151" i="8"/>
  <c r="I155" i="9" s="1"/>
  <c r="J152" i="8"/>
  <c r="I156" i="9" s="1"/>
  <c r="J153" i="8"/>
  <c r="I157" i="9" s="1"/>
  <c r="J154" i="8"/>
  <c r="I158" i="9" s="1"/>
  <c r="J155" i="8"/>
  <c r="I159" i="9" s="1"/>
  <c r="J156" i="8"/>
  <c r="I160" i="9" s="1"/>
  <c r="J157" i="8"/>
  <c r="I161" i="9" s="1"/>
  <c r="J158" i="8"/>
  <c r="I162" i="9" s="1"/>
  <c r="J159" i="8"/>
  <c r="I163" i="9" s="1"/>
  <c r="J160" i="8"/>
  <c r="I164" i="9" s="1"/>
  <c r="J161" i="8"/>
  <c r="I165" i="9" s="1"/>
  <c r="J162" i="8"/>
  <c r="I166" i="9" s="1"/>
  <c r="J163" i="8"/>
  <c r="I167" i="9" s="1"/>
  <c r="J164" i="8"/>
  <c r="I168" i="9" s="1"/>
  <c r="J165" i="8"/>
  <c r="I169" i="9" s="1"/>
  <c r="J166" i="8"/>
  <c r="I170" i="9" s="1"/>
  <c r="J167" i="8"/>
  <c r="I171" i="9" s="1"/>
  <c r="J168" i="8"/>
  <c r="I172" i="9" s="1"/>
  <c r="J169" i="8"/>
  <c r="I173" i="9" s="1"/>
  <c r="J170" i="8"/>
  <c r="I174" i="9" s="1"/>
  <c r="J171" i="8"/>
  <c r="I175" i="9" s="1"/>
  <c r="J172" i="8"/>
  <c r="I176" i="9" s="1"/>
  <c r="J173" i="8"/>
  <c r="I177" i="9" s="1"/>
  <c r="J174" i="8"/>
  <c r="I178" i="9" s="1"/>
  <c r="J175" i="8"/>
  <c r="I179" i="9" s="1"/>
  <c r="J176" i="8"/>
  <c r="I180" i="9" s="1"/>
  <c r="J177" i="8"/>
  <c r="I181" i="9" s="1"/>
  <c r="J178" i="8"/>
  <c r="I182" i="9" s="1"/>
  <c r="J179" i="8"/>
  <c r="I183" i="9" s="1"/>
  <c r="J180" i="8"/>
  <c r="I184" i="9" s="1"/>
  <c r="J181" i="8"/>
  <c r="I185" i="9" s="1"/>
  <c r="J182" i="8"/>
  <c r="I186" i="9" s="1"/>
  <c r="J183" i="8"/>
  <c r="I187" i="9" s="1"/>
  <c r="J184" i="8"/>
  <c r="I188" i="9" s="1"/>
  <c r="J185" i="8"/>
  <c r="I189" i="9" s="1"/>
  <c r="J186" i="8"/>
  <c r="I190" i="9" s="1"/>
  <c r="J187" i="8"/>
  <c r="I191" i="9" s="1"/>
  <c r="J188" i="8"/>
  <c r="I192" i="9" s="1"/>
  <c r="J189" i="8"/>
  <c r="I193" i="9" s="1"/>
  <c r="J190" i="8"/>
  <c r="I194" i="9" s="1"/>
  <c r="J191" i="8"/>
  <c r="I195" i="9" s="1"/>
  <c r="J192" i="8"/>
  <c r="I196" i="9" s="1"/>
  <c r="J193" i="8"/>
  <c r="I197" i="9" s="1"/>
  <c r="J194" i="8"/>
  <c r="I198" i="9" s="1"/>
  <c r="J195" i="8"/>
  <c r="I199" i="9" s="1"/>
  <c r="J196" i="8"/>
  <c r="I200" i="9" s="1"/>
  <c r="J197" i="8"/>
  <c r="I201" i="9" s="1"/>
  <c r="J198" i="8"/>
  <c r="I202" i="9" s="1"/>
  <c r="J199" i="8"/>
  <c r="I203" i="9" s="1"/>
  <c r="J200" i="8"/>
  <c r="I204" i="9" s="1"/>
  <c r="J201" i="8"/>
  <c r="I205" i="9" s="1"/>
  <c r="J202" i="8"/>
  <c r="I206" i="9" s="1"/>
  <c r="J203" i="8"/>
  <c r="I207" i="9" s="1"/>
  <c r="J204" i="8"/>
  <c r="I208" i="9" s="1"/>
  <c r="J205" i="8"/>
  <c r="I209" i="9" s="1"/>
  <c r="J206" i="8"/>
  <c r="I210" i="9" s="1"/>
  <c r="J207" i="8"/>
  <c r="I211" i="9" s="1"/>
  <c r="J208" i="8"/>
  <c r="I212" i="9" s="1"/>
  <c r="J209" i="8"/>
  <c r="I213" i="9" s="1"/>
  <c r="J210" i="8"/>
  <c r="I214" i="9" s="1"/>
  <c r="J211" i="8"/>
  <c r="I215" i="9" s="1"/>
  <c r="J212" i="8"/>
  <c r="I216" i="9" s="1"/>
  <c r="J213" i="8"/>
  <c r="I217" i="9" s="1"/>
  <c r="J214" i="8"/>
  <c r="I218" i="9" s="1"/>
  <c r="J215" i="8"/>
  <c r="I219" i="9" s="1"/>
  <c r="P219" i="9" s="1"/>
  <c r="J216" i="8"/>
  <c r="I220" i="9" s="1"/>
  <c r="J217" i="8"/>
  <c r="I221" i="9" s="1"/>
  <c r="P221" i="9" s="1"/>
  <c r="J218" i="8"/>
  <c r="I222" i="9" s="1"/>
  <c r="J219" i="8"/>
  <c r="I223" i="9" s="1"/>
  <c r="P223" i="9" s="1"/>
  <c r="J220" i="8"/>
  <c r="I224" i="9" s="1"/>
  <c r="J221" i="8"/>
  <c r="I225" i="9" s="1"/>
  <c r="P225" i="9" s="1"/>
  <c r="J222" i="8"/>
  <c r="I226" i="9" s="1"/>
  <c r="J223" i="8"/>
  <c r="I227" i="9" s="1"/>
  <c r="P227" i="9" s="1"/>
  <c r="J224" i="8"/>
  <c r="I228" i="9" s="1"/>
  <c r="J225" i="8"/>
  <c r="I229" i="9" s="1"/>
  <c r="P229" i="9" s="1"/>
  <c r="J226" i="8"/>
  <c r="I230" i="9" s="1"/>
  <c r="J227" i="8"/>
  <c r="I231" i="9" s="1"/>
  <c r="P231" i="9" s="1"/>
  <c r="J228" i="8"/>
  <c r="I232" i="9" s="1"/>
  <c r="J229" i="8"/>
  <c r="I233" i="9" s="1"/>
  <c r="P233" i="9" s="1"/>
  <c r="J230" i="8"/>
  <c r="I234" i="9" s="1"/>
  <c r="J231" i="8"/>
  <c r="I235" i="9" s="1"/>
  <c r="P235" i="9" s="1"/>
  <c r="J232" i="8"/>
  <c r="I236" i="9" s="1"/>
  <c r="J233" i="8"/>
  <c r="I237" i="9" s="1"/>
  <c r="P237" i="9" s="1"/>
  <c r="J234" i="8"/>
  <c r="I238" i="9" s="1"/>
  <c r="J235" i="8"/>
  <c r="I239" i="9" s="1"/>
  <c r="P239" i="9" s="1"/>
  <c r="J236" i="8"/>
  <c r="I240" i="9" s="1"/>
  <c r="J237" i="8"/>
  <c r="I241" i="9" s="1"/>
  <c r="P241" i="9" s="1"/>
  <c r="J238" i="8"/>
  <c r="I242" i="9" s="1"/>
  <c r="J239" i="8"/>
  <c r="I243" i="9" s="1"/>
  <c r="P243" i="9" s="1"/>
  <c r="J240" i="8"/>
  <c r="I244" i="9" s="1"/>
  <c r="J241" i="8"/>
  <c r="I245" i="9" s="1"/>
  <c r="P245" i="9" s="1"/>
  <c r="J242" i="8"/>
  <c r="I246" i="9" s="1"/>
  <c r="J243" i="8"/>
  <c r="I247" i="9" s="1"/>
  <c r="P247" i="9" s="1"/>
  <c r="J244" i="8"/>
  <c r="I248" i="9" s="1"/>
  <c r="J245" i="8"/>
  <c r="I249" i="9" s="1"/>
  <c r="P249" i="9" s="1"/>
  <c r="J246" i="8"/>
  <c r="I250" i="9" s="1"/>
  <c r="J247" i="8"/>
  <c r="I251" i="9" s="1"/>
  <c r="P251" i="9" s="1"/>
  <c r="J248" i="8"/>
  <c r="I252" i="9" s="1"/>
  <c r="J249" i="8"/>
  <c r="I253" i="9" s="1"/>
  <c r="P253" i="9" s="1"/>
  <c r="J250" i="8"/>
  <c r="I254" i="9" s="1"/>
  <c r="J251" i="8"/>
  <c r="I255" i="9" s="1"/>
  <c r="P255" i="9" s="1"/>
  <c r="J252" i="8"/>
  <c r="I256" i="9" s="1"/>
  <c r="J253" i="8"/>
  <c r="I257" i="9" s="1"/>
  <c r="P257" i="9" s="1"/>
  <c r="J254" i="8"/>
  <c r="I258" i="9" s="1"/>
  <c r="J255" i="8"/>
  <c r="I259" i="9" s="1"/>
  <c r="P259" i="9" s="1"/>
  <c r="J256" i="8"/>
  <c r="I260" i="9" s="1"/>
  <c r="J257" i="8"/>
  <c r="I261" i="9" s="1"/>
  <c r="P261" i="9" s="1"/>
  <c r="J258" i="8"/>
  <c r="I262" i="9" s="1"/>
  <c r="J259" i="8"/>
  <c r="I263" i="9" s="1"/>
  <c r="P263" i="9" s="1"/>
  <c r="J260" i="8"/>
  <c r="I264" i="9" s="1"/>
  <c r="J261" i="8"/>
  <c r="I265" i="9" s="1"/>
  <c r="P265" i="9" s="1"/>
  <c r="J262" i="8"/>
  <c r="I266" i="9" s="1"/>
  <c r="J263" i="8"/>
  <c r="I267" i="9" s="1"/>
  <c r="P267" i="9" s="1"/>
  <c r="J264" i="8"/>
  <c r="I268" i="9" s="1"/>
  <c r="J265" i="8"/>
  <c r="I269" i="9" s="1"/>
  <c r="P269" i="9" s="1"/>
  <c r="J266" i="8"/>
  <c r="I270" i="9" s="1"/>
  <c r="J267" i="8"/>
  <c r="I271" i="9" s="1"/>
  <c r="P271" i="9" s="1"/>
  <c r="J268" i="8"/>
  <c r="I272" i="9" s="1"/>
  <c r="J269" i="8"/>
  <c r="I273" i="9" s="1"/>
  <c r="P273" i="9" s="1"/>
  <c r="J270" i="8"/>
  <c r="I274" i="9" s="1"/>
  <c r="J271" i="8"/>
  <c r="I275" i="9" s="1"/>
  <c r="P275" i="9" s="1"/>
  <c r="J272" i="8"/>
  <c r="I276" i="9" s="1"/>
  <c r="J273" i="8"/>
  <c r="I277" i="9" s="1"/>
  <c r="P277" i="9" s="1"/>
  <c r="J274" i="8"/>
  <c r="I278" i="9" s="1"/>
  <c r="J275" i="8"/>
  <c r="I279" i="9" s="1"/>
  <c r="P279" i="9" s="1"/>
  <c r="J276" i="8"/>
  <c r="I280" i="9" s="1"/>
  <c r="J277" i="8"/>
  <c r="I281" i="9" s="1"/>
  <c r="P281" i="9" s="1"/>
  <c r="J278" i="8"/>
  <c r="I282" i="9" s="1"/>
  <c r="J279" i="8"/>
  <c r="I283" i="9" s="1"/>
  <c r="P283" i="9" s="1"/>
  <c r="J280" i="8"/>
  <c r="I284" i="9" s="1"/>
  <c r="J281" i="8"/>
  <c r="I285" i="9" s="1"/>
  <c r="P285" i="9" s="1"/>
  <c r="J282" i="8"/>
  <c r="I286" i="9" s="1"/>
  <c r="J283" i="8"/>
  <c r="I287" i="9" s="1"/>
  <c r="P287" i="9" s="1"/>
  <c r="J284" i="8"/>
  <c r="I288" i="9" s="1"/>
  <c r="J285" i="8"/>
  <c r="I289" i="9" s="1"/>
  <c r="P289" i="9" s="1"/>
  <c r="J286" i="8"/>
  <c r="I290" i="9" s="1"/>
  <c r="J287" i="8"/>
  <c r="I291" i="9" s="1"/>
  <c r="P291" i="9" s="1"/>
  <c r="J288" i="8"/>
  <c r="I292" i="9" s="1"/>
  <c r="J289" i="8"/>
  <c r="I293" i="9" s="1"/>
  <c r="P293" i="9" s="1"/>
  <c r="J290" i="8"/>
  <c r="I294" i="9" s="1"/>
  <c r="J291" i="8"/>
  <c r="I295" i="9" s="1"/>
  <c r="P295" i="9" s="1"/>
  <c r="J292" i="8"/>
  <c r="I296" i="9" s="1"/>
  <c r="J293" i="8"/>
  <c r="I297" i="9" s="1"/>
  <c r="P297" i="9" s="1"/>
  <c r="J294" i="8"/>
  <c r="I298" i="9" s="1"/>
  <c r="J295" i="8"/>
  <c r="I299" i="9" s="1"/>
  <c r="P299" i="9" s="1"/>
  <c r="J296" i="8"/>
  <c r="I300" i="9" s="1"/>
  <c r="J297" i="8"/>
  <c r="I301" i="9" s="1"/>
  <c r="P301" i="9" s="1"/>
  <c r="J298" i="8"/>
  <c r="I302" i="9" s="1"/>
  <c r="J299" i="8"/>
  <c r="I303" i="9" s="1"/>
  <c r="P303" i="9" s="1"/>
  <c r="J300" i="8"/>
  <c r="I304" i="9" s="1"/>
  <c r="J301" i="8"/>
  <c r="I305" i="9" s="1"/>
  <c r="J302" i="8"/>
  <c r="I306" i="9" s="1"/>
  <c r="J303" i="8"/>
  <c r="I307" i="9" s="1"/>
  <c r="P307" i="9" s="1"/>
  <c r="J304" i="8"/>
  <c r="I308" i="9" s="1"/>
  <c r="P308" i="9" s="1"/>
  <c r="J305" i="8"/>
  <c r="I309" i="9" s="1"/>
  <c r="J306" i="8"/>
  <c r="I310" i="9" s="1"/>
  <c r="J307" i="8"/>
  <c r="I311" i="9" s="1"/>
  <c r="P311" i="9" s="1"/>
  <c r="J308" i="8"/>
  <c r="I312" i="9" s="1"/>
  <c r="J309" i="8"/>
  <c r="I313" i="9" s="1"/>
  <c r="J310" i="8"/>
  <c r="I314" i="9" s="1"/>
  <c r="J311" i="8"/>
  <c r="I315" i="9" s="1"/>
  <c r="P315" i="9" s="1"/>
  <c r="J312" i="8"/>
  <c r="I316" i="9" s="1"/>
  <c r="J313" i="8"/>
  <c r="I317" i="9" s="1"/>
  <c r="J314" i="8"/>
  <c r="I318" i="9" s="1"/>
  <c r="J315" i="8"/>
  <c r="I319" i="9" s="1"/>
  <c r="P319" i="9" s="1"/>
  <c r="J316" i="8"/>
  <c r="I320" i="9" s="1"/>
  <c r="J317" i="8"/>
  <c r="I321" i="9" s="1"/>
  <c r="J318" i="8"/>
  <c r="I322" i="9" s="1"/>
  <c r="J319" i="8"/>
  <c r="I323" i="9" s="1"/>
  <c r="P323" i="9" s="1"/>
  <c r="J320" i="8"/>
  <c r="I324" i="9" s="1"/>
  <c r="J321" i="8"/>
  <c r="I325" i="9" s="1"/>
  <c r="J322" i="8"/>
  <c r="I326" i="9" s="1"/>
  <c r="J323" i="8"/>
  <c r="I327" i="9" s="1"/>
  <c r="P327" i="9" s="1"/>
  <c r="J324" i="8"/>
  <c r="I328" i="9" s="1"/>
  <c r="J325" i="8"/>
  <c r="I329" i="9" s="1"/>
  <c r="J326" i="8"/>
  <c r="I330" i="9" s="1"/>
  <c r="J327" i="8"/>
  <c r="I331" i="9" s="1"/>
  <c r="P331" i="9" s="1"/>
  <c r="J328" i="8"/>
  <c r="I332" i="9" s="1"/>
  <c r="J329" i="8"/>
  <c r="I333" i="9" s="1"/>
  <c r="J330" i="8"/>
  <c r="I334" i="9" s="1"/>
  <c r="J331" i="8"/>
  <c r="I335" i="9" s="1"/>
  <c r="P335" i="9" s="1"/>
  <c r="J332" i="8"/>
  <c r="I336" i="9" s="1"/>
  <c r="J333" i="8"/>
  <c r="I337" i="9" s="1"/>
  <c r="J334" i="8"/>
  <c r="I338" i="9" s="1"/>
  <c r="J335" i="8"/>
  <c r="I339" i="9" s="1"/>
  <c r="P339" i="9" s="1"/>
  <c r="J336" i="8"/>
  <c r="I340" i="9" s="1"/>
  <c r="J337" i="8"/>
  <c r="I341" i="9" s="1"/>
  <c r="J338" i="8"/>
  <c r="I342" i="9" s="1"/>
  <c r="J339" i="8"/>
  <c r="I343" i="9" s="1"/>
  <c r="P343" i="9" s="1"/>
  <c r="J340" i="8"/>
  <c r="I344" i="9" s="1"/>
  <c r="J341" i="8"/>
  <c r="I345" i="9" s="1"/>
  <c r="J342" i="8"/>
  <c r="I346" i="9" s="1"/>
  <c r="J343" i="8"/>
  <c r="I347" i="9" s="1"/>
  <c r="P347" i="9" s="1"/>
  <c r="J344" i="8"/>
  <c r="I348" i="9" s="1"/>
  <c r="J345" i="8"/>
  <c r="I349" i="9" s="1"/>
  <c r="J346" i="8"/>
  <c r="I350" i="9" s="1"/>
  <c r="J347" i="8"/>
  <c r="I351" i="9" s="1"/>
  <c r="P351" i="9" s="1"/>
  <c r="J348" i="8"/>
  <c r="I352" i="9" s="1"/>
  <c r="J349" i="8"/>
  <c r="I353" i="9" s="1"/>
  <c r="J350" i="8"/>
  <c r="I354" i="9" s="1"/>
  <c r="J351" i="8"/>
  <c r="I355" i="9" s="1"/>
  <c r="P355" i="9" s="1"/>
  <c r="J352" i="8"/>
  <c r="I356" i="9" s="1"/>
  <c r="J353" i="8"/>
  <c r="I357" i="9" s="1"/>
  <c r="J354" i="8"/>
  <c r="I358" i="9" s="1"/>
  <c r="J355" i="8"/>
  <c r="I359" i="9" s="1"/>
  <c r="P359" i="9" s="1"/>
  <c r="J356" i="8"/>
  <c r="I360" i="9" s="1"/>
  <c r="K364" i="9" l="1"/>
  <c r="K227" i="9"/>
  <c r="K247" i="9"/>
  <c r="K263" i="9"/>
  <c r="K283" i="9"/>
  <c r="K299" i="9"/>
  <c r="K327" i="9"/>
  <c r="P388" i="9"/>
  <c r="P396" i="9"/>
  <c r="K219" i="9"/>
  <c r="K233" i="9"/>
  <c r="K245" i="9"/>
  <c r="K261" i="9"/>
  <c r="K273" i="9"/>
  <c r="K289" i="9"/>
  <c r="K372" i="9"/>
  <c r="K231" i="9"/>
  <c r="K251" i="9"/>
  <c r="K271" i="9"/>
  <c r="K287" i="9"/>
  <c r="K303" i="9"/>
  <c r="K335" i="9"/>
  <c r="P390" i="9"/>
  <c r="P398" i="9"/>
  <c r="K223" i="9"/>
  <c r="K235" i="9"/>
  <c r="K249" i="9"/>
  <c r="K265" i="9"/>
  <c r="K277" i="9"/>
  <c r="K293" i="9"/>
  <c r="K380" i="9"/>
  <c r="K237" i="9"/>
  <c r="K255" i="9"/>
  <c r="K275" i="9"/>
  <c r="K291" i="9"/>
  <c r="K311" i="9"/>
  <c r="K343" i="9"/>
  <c r="P392" i="9"/>
  <c r="P400" i="9"/>
  <c r="K225" i="9"/>
  <c r="K239" i="9"/>
  <c r="K253" i="9"/>
  <c r="K267" i="9"/>
  <c r="K281" i="9"/>
  <c r="K297" i="9"/>
  <c r="K221" i="9"/>
  <c r="K243" i="9"/>
  <c r="K259" i="9"/>
  <c r="K279" i="9"/>
  <c r="K295" i="9"/>
  <c r="K319" i="9"/>
  <c r="K359" i="9"/>
  <c r="P394" i="9"/>
  <c r="P402" i="9"/>
  <c r="K229" i="9"/>
  <c r="K241" i="9"/>
  <c r="K257" i="9"/>
  <c r="K269" i="9"/>
  <c r="K285" i="9"/>
  <c r="K301" i="9"/>
  <c r="P356" i="9"/>
  <c r="K356" i="9"/>
  <c r="P348" i="9"/>
  <c r="K348" i="9"/>
  <c r="P340" i="9"/>
  <c r="K340" i="9"/>
  <c r="P332" i="9"/>
  <c r="K332" i="9"/>
  <c r="P324" i="9"/>
  <c r="K324" i="9"/>
  <c r="P316" i="9"/>
  <c r="K316" i="9"/>
  <c r="P300" i="9"/>
  <c r="K300" i="9"/>
  <c r="P292" i="9"/>
  <c r="K292" i="9"/>
  <c r="P284" i="9"/>
  <c r="K284" i="9"/>
  <c r="P280" i="9"/>
  <c r="K280" i="9"/>
  <c r="P276" i="9"/>
  <c r="K276" i="9"/>
  <c r="P272" i="9"/>
  <c r="K272" i="9"/>
  <c r="P268" i="9"/>
  <c r="K268" i="9"/>
  <c r="P264" i="9"/>
  <c r="K264" i="9"/>
  <c r="P260" i="9"/>
  <c r="K260" i="9"/>
  <c r="P256" i="9"/>
  <c r="K256" i="9"/>
  <c r="P252" i="9"/>
  <c r="K252" i="9"/>
  <c r="P248" i="9"/>
  <c r="K248" i="9"/>
  <c r="P244" i="9"/>
  <c r="K244" i="9"/>
  <c r="P240" i="9"/>
  <c r="K240" i="9"/>
  <c r="P236" i="9"/>
  <c r="K236" i="9"/>
  <c r="P232" i="9"/>
  <c r="K232" i="9"/>
  <c r="P228" i="9"/>
  <c r="K228" i="9"/>
  <c r="P224" i="9"/>
  <c r="K224" i="9"/>
  <c r="P220" i="9"/>
  <c r="K220" i="9"/>
  <c r="K403" i="9"/>
  <c r="P403" i="9"/>
  <c r="K399" i="9"/>
  <c r="P399" i="9"/>
  <c r="K395" i="9"/>
  <c r="P395" i="9"/>
  <c r="K391" i="9"/>
  <c r="P391" i="9"/>
  <c r="P387" i="9"/>
  <c r="K387" i="9"/>
  <c r="P383" i="9"/>
  <c r="K383" i="9"/>
  <c r="P379" i="9"/>
  <c r="K379" i="9"/>
  <c r="P375" i="9"/>
  <c r="K375" i="9"/>
  <c r="P371" i="9"/>
  <c r="K371" i="9"/>
  <c r="P367" i="9"/>
  <c r="K367" i="9"/>
  <c r="P363" i="9"/>
  <c r="K363" i="9"/>
  <c r="P360" i="9"/>
  <c r="K360" i="9"/>
  <c r="P352" i="9"/>
  <c r="K352" i="9"/>
  <c r="P344" i="9"/>
  <c r="K344" i="9"/>
  <c r="P336" i="9"/>
  <c r="K336" i="9"/>
  <c r="P328" i="9"/>
  <c r="K328" i="9"/>
  <c r="P320" i="9"/>
  <c r="K320" i="9"/>
  <c r="P312" i="9"/>
  <c r="K312" i="9"/>
  <c r="P304" i="9"/>
  <c r="K304" i="9"/>
  <c r="P296" i="9"/>
  <c r="K296" i="9"/>
  <c r="P288" i="9"/>
  <c r="K288" i="9"/>
  <c r="P358" i="9"/>
  <c r="K358" i="9"/>
  <c r="P354" i="9"/>
  <c r="K354" i="9"/>
  <c r="P350" i="9"/>
  <c r="K350" i="9"/>
  <c r="P346" i="9"/>
  <c r="K346" i="9"/>
  <c r="P342" i="9"/>
  <c r="K342" i="9"/>
  <c r="P338" i="9"/>
  <c r="K338" i="9"/>
  <c r="P334" i="9"/>
  <c r="K334" i="9"/>
  <c r="P330" i="9"/>
  <c r="K330" i="9"/>
  <c r="P326" i="9"/>
  <c r="K326" i="9"/>
  <c r="P322" i="9"/>
  <c r="K322" i="9"/>
  <c r="P318" i="9"/>
  <c r="K318" i="9"/>
  <c r="P314" i="9"/>
  <c r="K314" i="9"/>
  <c r="P310" i="9"/>
  <c r="K310" i="9"/>
  <c r="P306" i="9"/>
  <c r="K306" i="9"/>
  <c r="P302" i="9"/>
  <c r="K302" i="9"/>
  <c r="P298" i="9"/>
  <c r="K298" i="9"/>
  <c r="P294" i="9"/>
  <c r="K294" i="9"/>
  <c r="P290" i="9"/>
  <c r="K290" i="9"/>
  <c r="P286" i="9"/>
  <c r="K286" i="9"/>
  <c r="P282" i="9"/>
  <c r="K282" i="9"/>
  <c r="P278" i="9"/>
  <c r="K278" i="9"/>
  <c r="P274" i="9"/>
  <c r="K274" i="9"/>
  <c r="P270" i="9"/>
  <c r="K270" i="9"/>
  <c r="P266" i="9"/>
  <c r="K266" i="9"/>
  <c r="P262" i="9"/>
  <c r="K262" i="9"/>
  <c r="P258" i="9"/>
  <c r="K258" i="9"/>
  <c r="P254" i="9"/>
  <c r="K254" i="9"/>
  <c r="P250" i="9"/>
  <c r="K250" i="9"/>
  <c r="P246" i="9"/>
  <c r="K246" i="9"/>
  <c r="P242" i="9"/>
  <c r="K242" i="9"/>
  <c r="P238" i="9"/>
  <c r="K238" i="9"/>
  <c r="P234" i="9"/>
  <c r="K234" i="9"/>
  <c r="P230" i="9"/>
  <c r="K230" i="9"/>
  <c r="P226" i="9"/>
  <c r="K226" i="9"/>
  <c r="P222" i="9"/>
  <c r="K222" i="9"/>
  <c r="P218" i="9"/>
  <c r="K218" i="9"/>
  <c r="K308" i="9"/>
  <c r="P386" i="9"/>
  <c r="K386" i="9"/>
  <c r="P382" i="9"/>
  <c r="K382" i="9"/>
  <c r="P378" i="9"/>
  <c r="K378" i="9"/>
  <c r="P374" i="9"/>
  <c r="K374" i="9"/>
  <c r="P370" i="9"/>
  <c r="K370" i="9"/>
  <c r="P366" i="9"/>
  <c r="K366" i="9"/>
  <c r="P362" i="9"/>
  <c r="K362" i="9"/>
  <c r="K376" i="9"/>
  <c r="K315" i="9"/>
  <c r="K331" i="9"/>
  <c r="K347" i="9"/>
  <c r="P389" i="9"/>
  <c r="P393" i="9"/>
  <c r="P397" i="9"/>
  <c r="P401" i="9"/>
  <c r="P385" i="9"/>
  <c r="K385" i="9"/>
  <c r="P381" i="9"/>
  <c r="K381" i="9"/>
  <c r="P377" i="9"/>
  <c r="K377" i="9"/>
  <c r="P373" i="9"/>
  <c r="K373" i="9"/>
  <c r="P369" i="9"/>
  <c r="K369" i="9"/>
  <c r="P365" i="9"/>
  <c r="K365" i="9"/>
  <c r="P361" i="9"/>
  <c r="K361" i="9"/>
  <c r="K351" i="9"/>
  <c r="P357" i="9"/>
  <c r="K357" i="9"/>
  <c r="P353" i="9"/>
  <c r="K353" i="9"/>
  <c r="P349" i="9"/>
  <c r="K349" i="9"/>
  <c r="P345" i="9"/>
  <c r="K345" i="9"/>
  <c r="P341" i="9"/>
  <c r="K341" i="9"/>
  <c r="P337" i="9"/>
  <c r="K337" i="9"/>
  <c r="P333" i="9"/>
  <c r="K333" i="9"/>
  <c r="P329" i="9"/>
  <c r="K329" i="9"/>
  <c r="P325" i="9"/>
  <c r="K325" i="9"/>
  <c r="P321" i="9"/>
  <c r="K321" i="9"/>
  <c r="P317" i="9"/>
  <c r="K317" i="9"/>
  <c r="P313" i="9"/>
  <c r="K313" i="9"/>
  <c r="P309" i="9"/>
  <c r="K309" i="9"/>
  <c r="P305" i="9"/>
  <c r="K305" i="9"/>
  <c r="K368" i="9"/>
  <c r="K384" i="9"/>
  <c r="K307" i="9"/>
  <c r="K323" i="9"/>
  <c r="K339" i="9"/>
  <c r="K355" i="9"/>
  <c r="K213" i="9"/>
  <c r="P213" i="9"/>
  <c r="K205" i="9"/>
  <c r="P205" i="9"/>
  <c r="K197" i="9"/>
  <c r="P197" i="9"/>
  <c r="K189" i="9"/>
  <c r="P189" i="9"/>
  <c r="K181" i="9"/>
  <c r="P181" i="9"/>
  <c r="K173" i="9"/>
  <c r="P173" i="9"/>
  <c r="K165" i="9"/>
  <c r="P165" i="9"/>
  <c r="K157" i="9"/>
  <c r="P157" i="9"/>
  <c r="K216" i="9"/>
  <c r="P216" i="9"/>
  <c r="K208" i="9"/>
  <c r="P208" i="9"/>
  <c r="K200" i="9"/>
  <c r="P200" i="9"/>
  <c r="K192" i="9"/>
  <c r="P192" i="9"/>
  <c r="K184" i="9"/>
  <c r="P184" i="9"/>
  <c r="K176" i="9"/>
  <c r="P176" i="9"/>
  <c r="K168" i="9"/>
  <c r="P168" i="9"/>
  <c r="K160" i="9"/>
  <c r="P160" i="9"/>
  <c r="K152" i="9"/>
  <c r="P152" i="9"/>
  <c r="K215" i="9"/>
  <c r="P215" i="9"/>
  <c r="K211" i="9"/>
  <c r="P211" i="9"/>
  <c r="K207" i="9"/>
  <c r="P207" i="9"/>
  <c r="K203" i="9"/>
  <c r="P203" i="9"/>
  <c r="K199" i="9"/>
  <c r="P199" i="9"/>
  <c r="K195" i="9"/>
  <c r="P195" i="9"/>
  <c r="K191" i="9"/>
  <c r="P191" i="9"/>
  <c r="K187" i="9"/>
  <c r="P187" i="9"/>
  <c r="K183" i="9"/>
  <c r="P183" i="9"/>
  <c r="K179" i="9"/>
  <c r="P179" i="9"/>
  <c r="K175" i="9"/>
  <c r="P175" i="9"/>
  <c r="K171" i="9"/>
  <c r="P171" i="9"/>
  <c r="K167" i="9"/>
  <c r="P167" i="9"/>
  <c r="K163" i="9"/>
  <c r="P163" i="9"/>
  <c r="K159" i="9"/>
  <c r="P159" i="9"/>
  <c r="K155" i="9"/>
  <c r="P155" i="9"/>
  <c r="K217" i="9"/>
  <c r="P217" i="9"/>
  <c r="K209" i="9"/>
  <c r="P209" i="9"/>
  <c r="K201" i="9"/>
  <c r="P201" i="9"/>
  <c r="K193" i="9"/>
  <c r="P193" i="9"/>
  <c r="K185" i="9"/>
  <c r="P185" i="9"/>
  <c r="K177" i="9"/>
  <c r="P177" i="9"/>
  <c r="K169" i="9"/>
  <c r="P169" i="9"/>
  <c r="K161" i="9"/>
  <c r="P161" i="9"/>
  <c r="K153" i="9"/>
  <c r="P153" i="9"/>
  <c r="K212" i="9"/>
  <c r="P212" i="9"/>
  <c r="K204" i="9"/>
  <c r="P204" i="9"/>
  <c r="K196" i="9"/>
  <c r="P196" i="9"/>
  <c r="K188" i="9"/>
  <c r="P188" i="9"/>
  <c r="K180" i="9"/>
  <c r="P180" i="9"/>
  <c r="K172" i="9"/>
  <c r="P172" i="9"/>
  <c r="K164" i="9"/>
  <c r="P164" i="9"/>
  <c r="K156" i="9"/>
  <c r="P156" i="9"/>
  <c r="K214" i="9"/>
  <c r="P214" i="9"/>
  <c r="K210" i="9"/>
  <c r="P210" i="9"/>
  <c r="K206" i="9"/>
  <c r="P206" i="9"/>
  <c r="K202" i="9"/>
  <c r="P202" i="9"/>
  <c r="K198" i="9"/>
  <c r="P198" i="9"/>
  <c r="K194" i="9"/>
  <c r="P194" i="9"/>
  <c r="K190" i="9"/>
  <c r="P190" i="9"/>
  <c r="K186" i="9"/>
  <c r="P186" i="9"/>
  <c r="K182" i="9"/>
  <c r="P182" i="9"/>
  <c r="K178" i="9"/>
  <c r="P178" i="9"/>
  <c r="K174" i="9"/>
  <c r="P174" i="9"/>
  <c r="K170" i="9"/>
  <c r="P170" i="9"/>
  <c r="K166" i="9"/>
  <c r="P166" i="9"/>
  <c r="K162" i="9"/>
  <c r="P162" i="9"/>
  <c r="K158" i="9"/>
  <c r="P158" i="9"/>
  <c r="K154" i="9"/>
  <c r="P154" i="9"/>
  <c r="M8" i="9"/>
  <c r="O8" i="9" l="1"/>
  <c r="N8" i="9"/>
  <c r="L8" i="9"/>
  <c r="J8" i="9"/>
  <c r="J5" i="8"/>
  <c r="I9" i="9" s="1"/>
  <c r="J6" i="8"/>
  <c r="I10" i="9" s="1"/>
  <c r="J7" i="8"/>
  <c r="I11" i="9" s="1"/>
  <c r="J8" i="8"/>
  <c r="I12" i="9" s="1"/>
  <c r="J9" i="8"/>
  <c r="I13" i="9" s="1"/>
  <c r="J10" i="8"/>
  <c r="I14" i="9" s="1"/>
  <c r="J11" i="8"/>
  <c r="I15" i="9" s="1"/>
  <c r="J12" i="8"/>
  <c r="I16" i="9" s="1"/>
  <c r="J13" i="8"/>
  <c r="I17" i="9" s="1"/>
  <c r="J14" i="8"/>
  <c r="I18" i="9" s="1"/>
  <c r="J15" i="8"/>
  <c r="I19" i="9" s="1"/>
  <c r="J16" i="8"/>
  <c r="I20" i="9" s="1"/>
  <c r="J17" i="8"/>
  <c r="I21" i="9" s="1"/>
  <c r="J18" i="8"/>
  <c r="I22" i="9" s="1"/>
  <c r="J19" i="8"/>
  <c r="I23" i="9" s="1"/>
  <c r="J20" i="8"/>
  <c r="I24" i="9" s="1"/>
  <c r="J21" i="8"/>
  <c r="I25" i="9" s="1"/>
  <c r="J22" i="8"/>
  <c r="I26" i="9" s="1"/>
  <c r="J23" i="8"/>
  <c r="I27" i="9" s="1"/>
  <c r="J24" i="8"/>
  <c r="I28" i="9" s="1"/>
  <c r="J25" i="8"/>
  <c r="I29" i="9" s="1"/>
  <c r="J26" i="8"/>
  <c r="I30" i="9" s="1"/>
  <c r="J27" i="8"/>
  <c r="I31" i="9" s="1"/>
  <c r="J28" i="8"/>
  <c r="I32" i="9" s="1"/>
  <c r="J29" i="8"/>
  <c r="I33" i="9" s="1"/>
  <c r="J30" i="8"/>
  <c r="I34" i="9" s="1"/>
  <c r="J31" i="8"/>
  <c r="I35" i="9" s="1"/>
  <c r="J32" i="8"/>
  <c r="I36" i="9" s="1"/>
  <c r="J33" i="8"/>
  <c r="I37" i="9" s="1"/>
  <c r="J34" i="8"/>
  <c r="I38" i="9" s="1"/>
  <c r="J35" i="8"/>
  <c r="I39" i="9" s="1"/>
  <c r="J36" i="8"/>
  <c r="I40" i="9" s="1"/>
  <c r="J37" i="8"/>
  <c r="I41" i="9" s="1"/>
  <c r="J38" i="8"/>
  <c r="I42" i="9" s="1"/>
  <c r="J39" i="8"/>
  <c r="I43" i="9" s="1"/>
  <c r="J40" i="8"/>
  <c r="I44" i="9" s="1"/>
  <c r="J41" i="8"/>
  <c r="I45" i="9" s="1"/>
  <c r="J42" i="8"/>
  <c r="I46" i="9" s="1"/>
  <c r="J43" i="8"/>
  <c r="I47" i="9" s="1"/>
  <c r="J44" i="8"/>
  <c r="I48" i="9" s="1"/>
  <c r="J45" i="8"/>
  <c r="I49" i="9" s="1"/>
  <c r="J46" i="8"/>
  <c r="I50" i="9" s="1"/>
  <c r="J47" i="8"/>
  <c r="I51" i="9" s="1"/>
  <c r="J48" i="8"/>
  <c r="I52" i="9" s="1"/>
  <c r="J49" i="8"/>
  <c r="I53" i="9" s="1"/>
  <c r="J50" i="8"/>
  <c r="I54" i="9" s="1"/>
  <c r="J51" i="8"/>
  <c r="I55" i="9" s="1"/>
  <c r="J52" i="8"/>
  <c r="I56" i="9" s="1"/>
  <c r="J53" i="8"/>
  <c r="I57" i="9" s="1"/>
  <c r="J54" i="8"/>
  <c r="I58" i="9" s="1"/>
  <c r="J55" i="8"/>
  <c r="I59" i="9" s="1"/>
  <c r="J56" i="8"/>
  <c r="I60" i="9" s="1"/>
  <c r="J57" i="8"/>
  <c r="I61" i="9" s="1"/>
  <c r="J58" i="8"/>
  <c r="I62" i="9" s="1"/>
  <c r="J59" i="8"/>
  <c r="I63" i="9" s="1"/>
  <c r="J60" i="8"/>
  <c r="I64" i="9" s="1"/>
  <c r="J61" i="8"/>
  <c r="I65" i="9" s="1"/>
  <c r="J62" i="8"/>
  <c r="I66" i="9" s="1"/>
  <c r="J63" i="8"/>
  <c r="I67" i="9" s="1"/>
  <c r="J64" i="8"/>
  <c r="I68" i="9" s="1"/>
  <c r="J65" i="8"/>
  <c r="I69" i="9" s="1"/>
  <c r="J66" i="8"/>
  <c r="I70" i="9" s="1"/>
  <c r="J67" i="8"/>
  <c r="I71" i="9" s="1"/>
  <c r="J68" i="8"/>
  <c r="I72" i="9" s="1"/>
  <c r="J69" i="8"/>
  <c r="I73" i="9" s="1"/>
  <c r="J70" i="8"/>
  <c r="I74" i="9" s="1"/>
  <c r="J71" i="8"/>
  <c r="I75" i="9" s="1"/>
  <c r="J72" i="8"/>
  <c r="I76" i="9" s="1"/>
  <c r="J73" i="8"/>
  <c r="I77" i="9" s="1"/>
  <c r="J74" i="8"/>
  <c r="I78" i="9" s="1"/>
  <c r="J75" i="8"/>
  <c r="I79" i="9" s="1"/>
  <c r="J76" i="8"/>
  <c r="I80" i="9" s="1"/>
  <c r="J77" i="8"/>
  <c r="I81" i="9" s="1"/>
  <c r="J78" i="8"/>
  <c r="I82" i="9" s="1"/>
  <c r="J79" i="8"/>
  <c r="I83" i="9" s="1"/>
  <c r="J80" i="8"/>
  <c r="I84" i="9" s="1"/>
  <c r="J81" i="8"/>
  <c r="I85" i="9" s="1"/>
  <c r="J82" i="8"/>
  <c r="I86" i="9" s="1"/>
  <c r="J83" i="8"/>
  <c r="I87" i="9" s="1"/>
  <c r="J84" i="8"/>
  <c r="I88" i="9" s="1"/>
  <c r="J85" i="8"/>
  <c r="I89" i="9" s="1"/>
  <c r="J86" i="8"/>
  <c r="I90" i="9" s="1"/>
  <c r="J87" i="8"/>
  <c r="I91" i="9" s="1"/>
  <c r="J88" i="8"/>
  <c r="I92" i="9" s="1"/>
  <c r="J89" i="8"/>
  <c r="I93" i="9" s="1"/>
  <c r="J90" i="8"/>
  <c r="I94" i="9" s="1"/>
  <c r="J91" i="8"/>
  <c r="I95" i="9" s="1"/>
  <c r="J92" i="8"/>
  <c r="I96" i="9" s="1"/>
  <c r="J93" i="8"/>
  <c r="I97" i="9" s="1"/>
  <c r="J94" i="8"/>
  <c r="I98" i="9" s="1"/>
  <c r="J95" i="8"/>
  <c r="I99" i="9" s="1"/>
  <c r="J96" i="8"/>
  <c r="I100" i="9" s="1"/>
  <c r="J97" i="8"/>
  <c r="I101" i="9" s="1"/>
  <c r="J98" i="8"/>
  <c r="I102" i="9" s="1"/>
  <c r="J99" i="8"/>
  <c r="I103" i="9" s="1"/>
  <c r="J100" i="8"/>
  <c r="I104" i="9" s="1"/>
  <c r="J101" i="8"/>
  <c r="I105" i="9" s="1"/>
  <c r="J102" i="8"/>
  <c r="I106" i="9" s="1"/>
  <c r="J103" i="8"/>
  <c r="I107" i="9" s="1"/>
  <c r="J104" i="8"/>
  <c r="I108" i="9" s="1"/>
  <c r="J105" i="8"/>
  <c r="I109" i="9" s="1"/>
  <c r="J106" i="8"/>
  <c r="I110" i="9" s="1"/>
  <c r="J107" i="8"/>
  <c r="I111" i="9" s="1"/>
  <c r="J108" i="8"/>
  <c r="I112" i="9" s="1"/>
  <c r="J109" i="8"/>
  <c r="I113" i="9" s="1"/>
  <c r="J110" i="8"/>
  <c r="I114" i="9" s="1"/>
  <c r="J111" i="8"/>
  <c r="I115" i="9" s="1"/>
  <c r="J112" i="8"/>
  <c r="I116" i="9" s="1"/>
  <c r="J113" i="8"/>
  <c r="I117" i="9" s="1"/>
  <c r="J114" i="8"/>
  <c r="I118" i="9" s="1"/>
  <c r="J115" i="8"/>
  <c r="I119" i="9" s="1"/>
  <c r="J116" i="8"/>
  <c r="I120" i="9" s="1"/>
  <c r="J117" i="8"/>
  <c r="I121" i="9" s="1"/>
  <c r="J118" i="8"/>
  <c r="I122" i="9" s="1"/>
  <c r="J119" i="8"/>
  <c r="I123" i="9" s="1"/>
  <c r="J120" i="8"/>
  <c r="I124" i="9" s="1"/>
  <c r="J121" i="8"/>
  <c r="I125" i="9" s="1"/>
  <c r="J122" i="8"/>
  <c r="I126" i="9" s="1"/>
  <c r="J123" i="8"/>
  <c r="I127" i="9" s="1"/>
  <c r="J124" i="8"/>
  <c r="I128" i="9" s="1"/>
  <c r="J125" i="8"/>
  <c r="I129" i="9" s="1"/>
  <c r="J126" i="8"/>
  <c r="I130" i="9" s="1"/>
  <c r="J127" i="8"/>
  <c r="I131" i="9" s="1"/>
  <c r="J128" i="8"/>
  <c r="I132" i="9" s="1"/>
  <c r="J129" i="8"/>
  <c r="I133" i="9" s="1"/>
  <c r="J130" i="8"/>
  <c r="I134" i="9" s="1"/>
  <c r="J131" i="8"/>
  <c r="I135" i="9" s="1"/>
  <c r="J132" i="8"/>
  <c r="I136" i="9" s="1"/>
  <c r="J133" i="8"/>
  <c r="I137" i="9" s="1"/>
  <c r="J134" i="8"/>
  <c r="I138" i="9" s="1"/>
  <c r="J135" i="8"/>
  <c r="I139" i="9" s="1"/>
  <c r="J136" i="8"/>
  <c r="I140" i="9" s="1"/>
  <c r="J137" i="8"/>
  <c r="I141" i="9" s="1"/>
  <c r="J138" i="8"/>
  <c r="I142" i="9" s="1"/>
  <c r="J139" i="8"/>
  <c r="I143" i="9" s="1"/>
  <c r="J140" i="8"/>
  <c r="I144" i="9" s="1"/>
  <c r="J141" i="8"/>
  <c r="I145" i="9" s="1"/>
  <c r="J142" i="8"/>
  <c r="I146" i="9" s="1"/>
  <c r="J143" i="8"/>
  <c r="I147" i="9" s="1"/>
  <c r="J144" i="8"/>
  <c r="I148" i="9" s="1"/>
  <c r="J145" i="8"/>
  <c r="I149" i="9" s="1"/>
  <c r="J146" i="8"/>
  <c r="I150" i="9" s="1"/>
  <c r="J147" i="8"/>
  <c r="I151" i="9" s="1"/>
  <c r="K144" i="9" l="1"/>
  <c r="P144" i="9"/>
  <c r="K136" i="9"/>
  <c r="P136" i="9"/>
  <c r="K128" i="9"/>
  <c r="P128" i="9"/>
  <c r="K120" i="9"/>
  <c r="P120" i="9"/>
  <c r="K112" i="9"/>
  <c r="P112" i="9"/>
  <c r="K104" i="9"/>
  <c r="P104" i="9"/>
  <c r="K96" i="9"/>
  <c r="P96" i="9"/>
  <c r="P88" i="9"/>
  <c r="K88" i="9"/>
  <c r="P80" i="9"/>
  <c r="K80" i="9"/>
  <c r="P72" i="9"/>
  <c r="K72" i="9"/>
  <c r="P64" i="9"/>
  <c r="K64" i="9"/>
  <c r="P56" i="9"/>
  <c r="K56" i="9"/>
  <c r="P48" i="9"/>
  <c r="K48" i="9"/>
  <c r="P40" i="9"/>
  <c r="K40" i="9"/>
  <c r="P32" i="9"/>
  <c r="K32" i="9"/>
  <c r="P24" i="9"/>
  <c r="K24" i="9"/>
  <c r="P12" i="9"/>
  <c r="K12" i="9"/>
  <c r="K151" i="9"/>
  <c r="P151" i="9"/>
  <c r="P143" i="9"/>
  <c r="K143" i="9"/>
  <c r="P131" i="9"/>
  <c r="K131" i="9"/>
  <c r="P123" i="9"/>
  <c r="K123" i="9"/>
  <c r="P115" i="9"/>
  <c r="K115" i="9"/>
  <c r="P107" i="9"/>
  <c r="K107" i="9"/>
  <c r="P99" i="9"/>
  <c r="K99" i="9"/>
  <c r="P91" i="9"/>
  <c r="K91" i="9"/>
  <c r="P87" i="9"/>
  <c r="K87" i="9"/>
  <c r="P79" i="9"/>
  <c r="K79" i="9"/>
  <c r="P71" i="9"/>
  <c r="K71" i="9"/>
  <c r="P63" i="9"/>
  <c r="K63" i="9"/>
  <c r="P55" i="9"/>
  <c r="K55" i="9"/>
  <c r="P47" i="9"/>
  <c r="K47" i="9"/>
  <c r="P39" i="9"/>
  <c r="K39" i="9"/>
  <c r="P31" i="9"/>
  <c r="K31" i="9"/>
  <c r="P23" i="9"/>
  <c r="K23" i="9"/>
  <c r="P15" i="9"/>
  <c r="K15" i="9"/>
  <c r="P11" i="9"/>
  <c r="K11" i="9"/>
  <c r="K150" i="9"/>
  <c r="P150" i="9"/>
  <c r="K146" i="9"/>
  <c r="P146" i="9"/>
  <c r="P142" i="9"/>
  <c r="K142" i="9"/>
  <c r="P138" i="9"/>
  <c r="K138" i="9"/>
  <c r="P134" i="9"/>
  <c r="K134" i="9"/>
  <c r="P130" i="9"/>
  <c r="K130" i="9"/>
  <c r="P126" i="9"/>
  <c r="K126" i="9"/>
  <c r="P122" i="9"/>
  <c r="K122" i="9"/>
  <c r="P118" i="9"/>
  <c r="K118" i="9"/>
  <c r="P114" i="9"/>
  <c r="K114" i="9"/>
  <c r="P110" i="9"/>
  <c r="K110" i="9"/>
  <c r="P106" i="9"/>
  <c r="K106" i="9"/>
  <c r="P102" i="9"/>
  <c r="K102" i="9"/>
  <c r="P98" i="9"/>
  <c r="K98" i="9"/>
  <c r="P94" i="9"/>
  <c r="K94" i="9"/>
  <c r="P90" i="9"/>
  <c r="K90" i="9"/>
  <c r="P86" i="9"/>
  <c r="K86" i="9"/>
  <c r="P82" i="9"/>
  <c r="K82" i="9"/>
  <c r="P78" i="9"/>
  <c r="K78" i="9"/>
  <c r="P74" i="9"/>
  <c r="K74" i="9"/>
  <c r="P70" i="9"/>
  <c r="K70" i="9"/>
  <c r="P66" i="9"/>
  <c r="K66" i="9"/>
  <c r="P62" i="9"/>
  <c r="K62" i="9"/>
  <c r="P58" i="9"/>
  <c r="K58" i="9"/>
  <c r="P54" i="9"/>
  <c r="K54" i="9"/>
  <c r="P50" i="9"/>
  <c r="K50" i="9"/>
  <c r="P46" i="9"/>
  <c r="K46" i="9"/>
  <c r="P42" i="9"/>
  <c r="K42" i="9"/>
  <c r="P38" i="9"/>
  <c r="K38" i="9"/>
  <c r="P34" i="9"/>
  <c r="K34" i="9"/>
  <c r="P30" i="9"/>
  <c r="K30" i="9"/>
  <c r="P26" i="9"/>
  <c r="K26" i="9"/>
  <c r="P22" i="9"/>
  <c r="K22" i="9"/>
  <c r="P18" i="9"/>
  <c r="K18" i="9"/>
  <c r="P14" i="9"/>
  <c r="K14" i="9"/>
  <c r="P10" i="9"/>
  <c r="K10" i="9"/>
  <c r="K148" i="9"/>
  <c r="P148" i="9"/>
  <c r="K140" i="9"/>
  <c r="P140" i="9"/>
  <c r="K132" i="9"/>
  <c r="P132" i="9"/>
  <c r="K124" i="9"/>
  <c r="P124" i="9"/>
  <c r="K116" i="9"/>
  <c r="P116" i="9"/>
  <c r="K108" i="9"/>
  <c r="P108" i="9"/>
  <c r="K100" i="9"/>
  <c r="P100" i="9"/>
  <c r="P92" i="9"/>
  <c r="K92" i="9"/>
  <c r="P84" i="9"/>
  <c r="K84" i="9"/>
  <c r="P76" i="9"/>
  <c r="K76" i="9"/>
  <c r="P68" i="9"/>
  <c r="K68" i="9"/>
  <c r="P60" i="9"/>
  <c r="K60" i="9"/>
  <c r="P52" i="9"/>
  <c r="K52" i="9"/>
  <c r="P44" i="9"/>
  <c r="K44" i="9"/>
  <c r="P36" i="9"/>
  <c r="K36" i="9"/>
  <c r="P28" i="9"/>
  <c r="K28" i="9"/>
  <c r="P20" i="9"/>
  <c r="K20" i="9"/>
  <c r="P16" i="9"/>
  <c r="K16" i="9"/>
  <c r="K147" i="9"/>
  <c r="P147" i="9"/>
  <c r="P139" i="9"/>
  <c r="K139" i="9"/>
  <c r="P135" i="9"/>
  <c r="K135" i="9"/>
  <c r="P127" i="9"/>
  <c r="K127" i="9"/>
  <c r="P119" i="9"/>
  <c r="K119" i="9"/>
  <c r="P111" i="9"/>
  <c r="K111" i="9"/>
  <c r="P103" i="9"/>
  <c r="K103" i="9"/>
  <c r="P95" i="9"/>
  <c r="K95" i="9"/>
  <c r="P83" i="9"/>
  <c r="K83" i="9"/>
  <c r="P75" i="9"/>
  <c r="K75" i="9"/>
  <c r="P67" i="9"/>
  <c r="K67" i="9"/>
  <c r="P59" i="9"/>
  <c r="K59" i="9"/>
  <c r="P51" i="9"/>
  <c r="K51" i="9"/>
  <c r="P43" i="9"/>
  <c r="K43" i="9"/>
  <c r="P35" i="9"/>
  <c r="K35" i="9"/>
  <c r="P27" i="9"/>
  <c r="K27" i="9"/>
  <c r="P19" i="9"/>
  <c r="K19" i="9"/>
  <c r="K149" i="9"/>
  <c r="P149" i="9"/>
  <c r="K145" i="9"/>
  <c r="P145" i="9"/>
  <c r="K141" i="9"/>
  <c r="P141" i="9"/>
  <c r="K137" i="9"/>
  <c r="P137" i="9"/>
  <c r="K133" i="9"/>
  <c r="P133" i="9"/>
  <c r="K129" i="9"/>
  <c r="P129" i="9"/>
  <c r="K125" i="9"/>
  <c r="P125" i="9"/>
  <c r="K121" i="9"/>
  <c r="P121" i="9"/>
  <c r="K117" i="9"/>
  <c r="P117" i="9"/>
  <c r="K113" i="9"/>
  <c r="P113" i="9"/>
  <c r="K109" i="9"/>
  <c r="P109" i="9"/>
  <c r="K105" i="9"/>
  <c r="P105" i="9"/>
  <c r="K101" i="9"/>
  <c r="P101" i="9"/>
  <c r="K97" i="9"/>
  <c r="P97" i="9"/>
  <c r="P93" i="9"/>
  <c r="K93" i="9"/>
  <c r="P89" i="9"/>
  <c r="K89" i="9"/>
  <c r="P85" i="9"/>
  <c r="K85" i="9"/>
  <c r="P81" i="9"/>
  <c r="K81" i="9"/>
  <c r="P77" i="9"/>
  <c r="K77" i="9"/>
  <c r="P73" i="9"/>
  <c r="K73" i="9"/>
  <c r="P69" i="9"/>
  <c r="K69" i="9"/>
  <c r="P65" i="9"/>
  <c r="K65" i="9"/>
  <c r="P61" i="9"/>
  <c r="K61" i="9"/>
  <c r="P57" i="9"/>
  <c r="K57" i="9"/>
  <c r="P53" i="9"/>
  <c r="K53" i="9"/>
  <c r="P49" i="9"/>
  <c r="K49" i="9"/>
  <c r="P45" i="9"/>
  <c r="K45" i="9"/>
  <c r="P41" i="9"/>
  <c r="K41" i="9"/>
  <c r="P37" i="9"/>
  <c r="K37" i="9"/>
  <c r="P33" i="9"/>
  <c r="K33" i="9"/>
  <c r="P29" i="9"/>
  <c r="K29" i="9"/>
  <c r="P25" i="9"/>
  <c r="K25" i="9"/>
  <c r="P21" i="9"/>
  <c r="K21" i="9"/>
  <c r="P17" i="9"/>
  <c r="K17" i="9"/>
  <c r="P13" i="9"/>
  <c r="K13" i="9"/>
  <c r="P9" i="9"/>
  <c r="K9" i="9"/>
  <c r="G17" i="9"/>
  <c r="E17" i="9"/>
  <c r="G16" i="9"/>
  <c r="E16" i="9"/>
  <c r="G15" i="9"/>
  <c r="E15" i="9"/>
  <c r="G14" i="9"/>
  <c r="E14" i="9"/>
  <c r="G13" i="9"/>
  <c r="E13" i="9"/>
  <c r="G12" i="9"/>
  <c r="E12" i="9"/>
  <c r="G11" i="9"/>
  <c r="E11" i="9"/>
  <c r="G10" i="9"/>
  <c r="E10" i="9"/>
  <c r="G9" i="9"/>
  <c r="E9" i="9"/>
  <c r="G8" i="9"/>
  <c r="E8" i="9"/>
  <c r="C500" i="8"/>
  <c r="C499" i="8"/>
  <c r="C498" i="8"/>
  <c r="C497" i="8"/>
  <c r="C496" i="8"/>
  <c r="C495" i="8"/>
  <c r="C494" i="8"/>
  <c r="C493" i="8"/>
  <c r="C492" i="8"/>
  <c r="C491" i="8"/>
  <c r="C490" i="8"/>
  <c r="C489" i="8"/>
  <c r="C488" i="8"/>
  <c r="C487" i="8"/>
  <c r="C486" i="8"/>
  <c r="C485" i="8"/>
  <c r="C484" i="8"/>
  <c r="C483" i="8"/>
  <c r="C482" i="8"/>
  <c r="C481" i="8"/>
  <c r="C480" i="8"/>
  <c r="C479" i="8"/>
  <c r="C478" i="8"/>
  <c r="C477" i="8"/>
  <c r="C476" i="8"/>
  <c r="C475" i="8"/>
  <c r="C474" i="8"/>
  <c r="C473" i="8"/>
  <c r="C472" i="8"/>
  <c r="C471" i="8"/>
  <c r="C470" i="8"/>
  <c r="C469" i="8"/>
  <c r="C468" i="8"/>
  <c r="C467" i="8"/>
  <c r="C466" i="8"/>
  <c r="C465" i="8"/>
  <c r="C464" i="8"/>
  <c r="C463" i="8"/>
  <c r="C462" i="8"/>
  <c r="C461"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C427" i="8"/>
  <c r="C426" i="8"/>
  <c r="C425" i="8"/>
  <c r="C424" i="8"/>
  <c r="C423" i="8"/>
  <c r="C422" i="8"/>
  <c r="C421" i="8"/>
  <c r="C420" i="8"/>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D17" i="9" s="1"/>
  <c r="F17" i="9" s="1"/>
  <c r="C12" i="8"/>
  <c r="D16" i="9" s="1"/>
  <c r="F16" i="9" s="1"/>
  <c r="C11" i="8"/>
  <c r="D15" i="9" s="1"/>
  <c r="F15" i="9" s="1"/>
  <c r="C10" i="8"/>
  <c r="D14" i="9" s="1"/>
  <c r="F14" i="9" s="1"/>
  <c r="C9" i="8"/>
  <c r="D13" i="9" s="1"/>
  <c r="F13" i="9" s="1"/>
  <c r="C8" i="8"/>
  <c r="D12" i="9" s="1"/>
  <c r="F12" i="9" s="1"/>
  <c r="C7" i="8"/>
  <c r="D11" i="9" s="1"/>
  <c r="F11" i="9" s="1"/>
  <c r="C6" i="8"/>
  <c r="D10" i="9" s="1"/>
  <c r="F10" i="9" s="1"/>
  <c r="C5" i="8"/>
  <c r="D9" i="9" s="1"/>
  <c r="F9" i="9" s="1"/>
  <c r="J4" i="8"/>
  <c r="I8" i="9" s="1"/>
  <c r="P8" i="9" s="1"/>
  <c r="C4" i="8"/>
  <c r="D8" i="9" s="1"/>
  <c r="F8" i="9" s="1"/>
  <c r="AA360" i="1"/>
  <c r="AA359" i="1"/>
  <c r="AD358" i="1"/>
  <c r="AC357" i="1"/>
  <c r="AA357" i="1"/>
  <c r="AD356" i="1"/>
  <c r="AA356" i="1"/>
  <c r="AA355" i="1"/>
  <c r="AD354" i="1"/>
  <c r="AC353" i="1"/>
  <c r="AD352" i="1"/>
  <c r="AA352" i="1"/>
  <c r="AA351" i="1"/>
  <c r="AC350" i="1"/>
  <c r="AA349" i="1"/>
  <c r="AD348" i="1"/>
  <c r="AB348" i="1"/>
  <c r="AC347" i="1"/>
  <c r="AA346" i="1"/>
  <c r="AC345" i="1"/>
  <c r="AA345" i="1"/>
  <c r="AA344" i="1"/>
  <c r="AC343" i="1"/>
  <c r="AB343" i="1"/>
  <c r="AA343" i="1"/>
  <c r="AA341" i="1"/>
  <c r="AD340" i="1"/>
  <c r="AA340" i="1"/>
  <c r="AA339" i="1"/>
  <c r="AC338" i="1"/>
  <c r="AC337" i="1"/>
  <c r="AA337" i="1"/>
  <c r="AB336" i="1"/>
  <c r="AA336" i="1"/>
  <c r="AB334" i="1"/>
  <c r="AA334" i="1"/>
  <c r="AC333" i="1"/>
  <c r="AA333" i="1"/>
  <c r="AB332" i="1"/>
  <c r="AA332" i="1"/>
  <c r="AC331" i="1"/>
  <c r="AB331" i="1"/>
  <c r="AA331" i="1"/>
  <c r="AD330" i="1"/>
  <c r="AB330" i="1"/>
  <c r="AA330" i="1"/>
  <c r="AD329" i="1"/>
  <c r="AC329" i="1"/>
  <c r="AA329" i="1"/>
  <c r="AA328" i="1"/>
  <c r="AB327" i="1"/>
  <c r="AA327" i="1"/>
  <c r="AD326" i="1"/>
  <c r="AB326" i="1"/>
  <c r="AA326" i="1"/>
  <c r="AC325" i="1"/>
  <c r="AA325" i="1"/>
  <c r="AA324" i="1"/>
  <c r="AA323" i="1"/>
  <c r="AB322" i="1"/>
  <c r="AA322" i="1"/>
  <c r="AC321" i="1"/>
  <c r="AA321" i="1"/>
  <c r="AA320" i="1"/>
  <c r="AA319" i="1"/>
  <c r="AC318" i="1"/>
  <c r="AA318" i="1"/>
  <c r="AB317" i="1"/>
  <c r="AA317" i="1"/>
  <c r="AB316" i="1"/>
  <c r="AD315" i="1"/>
  <c r="AC314" i="1"/>
  <c r="AA314" i="1"/>
  <c r="AB313" i="1"/>
  <c r="AA313" i="1"/>
  <c r="AA312" i="1"/>
  <c r="AA311" i="1"/>
  <c r="AC310" i="1"/>
  <c r="AA310" i="1"/>
  <c r="AB309" i="1"/>
  <c r="AA309" i="1"/>
  <c r="AD307" i="1"/>
  <c r="AA307" i="1"/>
  <c r="AD306" i="1"/>
  <c r="AA306" i="1"/>
  <c r="AB305" i="1"/>
  <c r="AA305" i="1"/>
  <c r="AA304" i="1"/>
  <c r="AA303" i="1"/>
  <c r="AC302" i="1"/>
  <c r="AA302" i="1"/>
  <c r="AB301" i="1"/>
  <c r="AA301" i="1"/>
  <c r="AB300" i="1"/>
  <c r="AD299" i="1"/>
  <c r="AA298" i="1"/>
  <c r="AA297" i="1"/>
  <c r="AA296" i="1"/>
  <c r="AA295" i="1"/>
  <c r="AC294" i="1"/>
  <c r="AA294" i="1"/>
  <c r="AB293" i="1"/>
  <c r="AA293" i="1"/>
  <c r="AB292" i="1"/>
  <c r="AD291" i="1"/>
  <c r="AA291" i="1"/>
  <c r="AC290" i="1"/>
  <c r="AA290" i="1"/>
  <c r="AC289" i="1"/>
  <c r="AB289" i="1"/>
  <c r="AA289" i="1"/>
  <c r="AD288" i="1"/>
  <c r="AC288" i="1"/>
  <c r="AA287" i="1"/>
  <c r="AD286" i="1"/>
  <c r="AA286" i="1"/>
  <c r="AC285" i="1"/>
  <c r="AA285" i="1"/>
  <c r="AD284" i="1"/>
  <c r="AA284" i="1"/>
  <c r="AD282" i="1"/>
  <c r="AA281" i="1"/>
  <c r="AD280" i="1"/>
  <c r="AA280" i="1"/>
  <c r="AA277" i="1"/>
  <c r="AB276" i="1"/>
  <c r="AA276" i="1"/>
  <c r="AA275" i="1"/>
  <c r="AA273" i="1"/>
  <c r="AB272" i="1"/>
  <c r="AA272" i="1"/>
  <c r="AA271" i="1"/>
  <c r="AD270" i="1"/>
  <c r="AB270" i="1"/>
  <c r="AA269" i="1"/>
  <c r="AD268" i="1"/>
  <c r="AA268" i="1"/>
  <c r="AA267" i="1"/>
  <c r="AA266" i="1"/>
  <c r="AD265" i="1"/>
  <c r="AA265" i="1"/>
  <c r="AB264" i="1"/>
  <c r="AA264" i="1"/>
  <c r="AB263" i="1"/>
  <c r="AA263" i="1"/>
  <c r="AB262" i="1"/>
  <c r="AD261" i="1"/>
  <c r="AC261" i="1"/>
  <c r="AA261" i="1"/>
  <c r="AB260" i="1"/>
  <c r="AA260" i="1"/>
  <c r="AC259" i="1"/>
  <c r="AA259" i="1"/>
  <c r="AB258" i="1"/>
  <c r="AA258" i="1"/>
  <c r="AA257" i="1"/>
  <c r="AD256" i="1"/>
  <c r="AA255" i="1"/>
  <c r="AD254" i="1"/>
  <c r="AC254" i="1"/>
  <c r="AA254" i="1"/>
  <c r="AD253" i="1"/>
  <c r="AC253" i="1"/>
  <c r="AA253" i="1"/>
  <c r="AA252" i="1"/>
  <c r="AC251" i="1"/>
  <c r="AA251" i="1"/>
  <c r="AD250" i="1"/>
  <c r="AA250" i="1"/>
  <c r="AD249" i="1"/>
  <c r="AB249" i="1"/>
  <c r="AA249" i="1"/>
  <c r="AD248" i="1"/>
  <c r="AA247" i="1"/>
  <c r="AD246" i="1"/>
  <c r="AA246" i="1"/>
  <c r="AC245" i="1"/>
  <c r="AA245" i="1"/>
  <c r="AA244" i="1"/>
  <c r="AA243" i="1"/>
  <c r="AA242" i="1"/>
  <c r="AC241" i="1"/>
  <c r="AA241" i="1"/>
  <c r="AA240" i="1"/>
  <c r="AA239" i="1"/>
  <c r="AD238" i="1"/>
  <c r="AA238" i="1"/>
  <c r="AB236" i="1"/>
  <c r="AC235" i="1"/>
  <c r="AA235" i="1"/>
  <c r="AD234" i="1"/>
  <c r="AA234" i="1"/>
  <c r="AA233" i="1"/>
  <c r="AC232" i="1"/>
  <c r="AD230" i="1"/>
  <c r="AA230" i="1"/>
  <c r="AB229" i="1"/>
  <c r="AD228" i="1"/>
  <c r="AC227" i="1"/>
  <c r="AA227" i="1"/>
  <c r="AA226" i="1"/>
  <c r="AA225" i="1"/>
  <c r="AB224" i="1"/>
  <c r="AC223" i="1"/>
  <c r="AA223" i="1"/>
  <c r="AB222" i="1"/>
  <c r="AA222" i="1"/>
  <c r="AC221" i="1"/>
  <c r="AA221" i="1"/>
  <c r="AC220" i="1"/>
  <c r="AA220" i="1"/>
  <c r="AC219" i="1"/>
  <c r="AA219" i="1"/>
  <c r="AD218" i="1"/>
  <c r="AA218" i="1"/>
  <c r="AA217" i="1"/>
  <c r="AD216" i="1"/>
  <c r="AB216" i="1"/>
  <c r="AA216" i="1"/>
  <c r="AD215" i="1"/>
  <c r="AC215" i="1"/>
  <c r="AA215" i="1"/>
  <c r="AD214" i="1"/>
  <c r="AA214" i="1"/>
  <c r="AA213" i="1"/>
  <c r="AC212" i="1"/>
  <c r="AB212" i="1"/>
  <c r="AC211" i="1"/>
  <c r="AA211" i="1"/>
  <c r="AB210" i="1"/>
  <c r="AA210" i="1"/>
  <c r="AA209" i="1"/>
  <c r="AB208" i="1"/>
  <c r="AC207" i="1"/>
  <c r="AA207" i="1"/>
  <c r="AB206" i="1"/>
  <c r="AA206" i="1"/>
  <c r="AA205" i="1"/>
  <c r="AC204" i="1"/>
  <c r="AA204" i="1"/>
  <c r="AC203" i="1"/>
  <c r="AA203" i="1"/>
  <c r="AD202" i="1"/>
  <c r="AA202" i="1"/>
  <c r="AA201" i="1"/>
  <c r="AB200" i="1"/>
  <c r="AA200" i="1"/>
  <c r="AA199" i="1"/>
  <c r="AA198" i="1"/>
  <c r="AB197" i="1"/>
  <c r="AB196" i="1"/>
  <c r="AA196" i="1"/>
  <c r="AD195" i="1"/>
  <c r="AA195" i="1"/>
  <c r="AA194" i="1"/>
  <c r="AA193" i="1"/>
  <c r="AD192" i="1"/>
  <c r="AC192" i="1"/>
  <c r="AA192" i="1"/>
  <c r="AA191" i="1"/>
  <c r="AC190" i="1"/>
  <c r="AA190" i="1"/>
  <c r="AD189" i="1"/>
  <c r="AA189" i="1"/>
  <c r="AC188" i="1"/>
  <c r="AB188" i="1"/>
  <c r="AA188" i="1"/>
  <c r="AA187" i="1"/>
  <c r="AD186" i="1"/>
  <c r="AA186" i="1"/>
  <c r="AA185" i="1"/>
  <c r="AD184" i="1"/>
  <c r="AC184" i="1"/>
  <c r="AA184" i="1"/>
  <c r="AB183" i="1"/>
  <c r="AA183" i="1"/>
  <c r="AD182" i="1"/>
  <c r="AC182" i="1"/>
  <c r="AA182" i="1"/>
  <c r="AA181" i="1"/>
  <c r="AD180" i="1"/>
  <c r="AC180" i="1"/>
  <c r="AA180" i="1"/>
  <c r="AB179" i="1"/>
  <c r="AA179" i="1"/>
  <c r="AC178" i="1"/>
  <c r="AA178" i="1"/>
  <c r="AA177" i="1"/>
  <c r="AD176" i="1"/>
  <c r="AC176" i="1"/>
  <c r="AA176" i="1"/>
  <c r="AB175" i="1"/>
  <c r="AA175" i="1"/>
  <c r="AA174" i="1"/>
  <c r="AA173" i="1"/>
  <c r="AD172" i="1"/>
  <c r="AC172" i="1"/>
  <c r="AB172" i="1"/>
  <c r="AA172" i="1"/>
  <c r="AD171" i="1"/>
  <c r="AA170" i="1"/>
  <c r="AD169" i="1"/>
  <c r="AA169" i="1"/>
  <c r="AA168" i="1"/>
  <c r="AC166" i="1"/>
  <c r="AA166" i="1"/>
  <c r="AA165" i="1"/>
  <c r="AA164" i="1"/>
  <c r="AD163" i="1"/>
  <c r="AC162" i="1"/>
  <c r="AA162" i="1"/>
  <c r="AD161" i="1"/>
  <c r="AA161" i="1"/>
  <c r="AA160" i="1"/>
  <c r="AD159" i="1"/>
  <c r="AA158" i="1"/>
  <c r="AD157" i="1"/>
  <c r="AA157" i="1"/>
  <c r="AA156" i="1"/>
  <c r="AD155" i="1"/>
  <c r="AC154" i="1"/>
  <c r="AA154" i="1"/>
  <c r="AA153" i="1"/>
  <c r="AA152" i="1"/>
  <c r="AD151" i="1"/>
  <c r="AA150" i="1"/>
  <c r="AD149" i="1"/>
  <c r="AA149" i="1"/>
  <c r="AA148" i="1"/>
  <c r="AD147" i="1"/>
  <c r="AC146" i="1"/>
  <c r="AA146" i="1"/>
  <c r="AD145" i="1"/>
  <c r="AA145" i="1"/>
  <c r="AA144" i="1"/>
  <c r="AD143" i="1"/>
  <c r="AA142" i="1"/>
  <c r="AD141" i="1"/>
  <c r="AA141" i="1"/>
  <c r="AA140" i="1"/>
  <c r="AD139" i="1"/>
  <c r="AC138" i="1"/>
  <c r="AD137" i="1"/>
  <c r="AA137" i="1"/>
  <c r="AA136" i="1"/>
  <c r="AD135" i="1"/>
  <c r="AA134" i="1"/>
  <c r="AD133" i="1"/>
  <c r="AA133" i="1"/>
  <c r="AA132" i="1"/>
  <c r="AD131" i="1"/>
  <c r="AC130" i="1"/>
  <c r="AA130" i="1"/>
  <c r="AA129" i="1"/>
  <c r="AA128" i="1"/>
  <c r="AD127" i="1"/>
  <c r="AC126" i="1"/>
  <c r="AA126" i="1"/>
  <c r="AD125" i="1"/>
  <c r="AA125" i="1"/>
  <c r="AA124" i="1"/>
  <c r="AA122" i="1"/>
  <c r="AA121" i="1"/>
  <c r="AA120" i="1"/>
  <c r="AD119" i="1"/>
  <c r="AC118" i="1"/>
  <c r="AA118" i="1"/>
  <c r="AD117" i="1"/>
  <c r="AA117" i="1"/>
  <c r="AD115" i="1"/>
  <c r="AC114" i="1"/>
  <c r="AB113" i="1"/>
  <c r="AA113" i="1"/>
  <c r="AD111" i="1"/>
  <c r="AC111" i="1"/>
  <c r="AB111" i="1"/>
  <c r="AC110" i="1"/>
  <c r="AA110" i="1"/>
  <c r="AB109" i="1"/>
  <c r="AA109" i="1"/>
  <c r="AD107" i="1"/>
  <c r="AC107" i="1"/>
  <c r="AB107" i="1"/>
  <c r="AC106" i="1"/>
  <c r="AA106" i="1"/>
  <c r="AB105" i="1"/>
  <c r="AA105" i="1"/>
  <c r="AC103" i="1"/>
  <c r="AB103" i="1"/>
  <c r="AA102" i="1"/>
  <c r="AB101" i="1"/>
  <c r="AA101" i="1"/>
  <c r="AD99" i="1"/>
  <c r="AC99" i="1"/>
  <c r="AB99" i="1"/>
  <c r="AC98" i="1"/>
  <c r="AA98" i="1"/>
  <c r="AA97" i="1"/>
  <c r="AD95" i="1"/>
  <c r="AB95" i="1"/>
  <c r="AC94" i="1"/>
  <c r="AA94" i="1"/>
  <c r="AB93" i="1"/>
  <c r="AA93" i="1"/>
  <c r="AA92" i="1"/>
  <c r="AD91" i="1"/>
  <c r="AC91" i="1"/>
  <c r="AC90" i="1"/>
  <c r="AA90" i="1"/>
  <c r="AD89" i="1"/>
  <c r="AB89" i="1"/>
  <c r="AA89" i="1"/>
  <c r="AA88" i="1"/>
  <c r="AD87" i="1"/>
  <c r="AC87" i="1"/>
  <c r="AB87" i="1"/>
  <c r="AA86" i="1"/>
  <c r="AA85" i="1"/>
  <c r="AA84" i="1"/>
  <c r="AD83" i="1"/>
  <c r="AB83" i="1"/>
  <c r="AA82" i="1"/>
  <c r="AA81" i="1"/>
  <c r="AA80" i="1"/>
  <c r="AC79" i="1"/>
  <c r="AC78" i="1"/>
  <c r="AA78" i="1"/>
  <c r="AD77" i="1"/>
  <c r="AB77" i="1"/>
  <c r="AA77" i="1"/>
  <c r="AA76" i="1"/>
  <c r="AB75" i="1"/>
  <c r="AA75" i="1"/>
  <c r="AD74" i="1"/>
  <c r="AC74" i="1"/>
  <c r="AA74" i="1"/>
  <c r="AD73" i="1"/>
  <c r="AB73" i="1"/>
  <c r="AA73" i="1"/>
  <c r="AA72" i="1"/>
  <c r="AD71" i="1"/>
  <c r="AB71" i="1"/>
  <c r="AD70" i="1"/>
  <c r="AA70" i="1"/>
  <c r="AB69" i="1"/>
  <c r="AA69" i="1"/>
  <c r="AC68" i="1"/>
  <c r="AB68" i="1"/>
  <c r="AA68" i="1"/>
  <c r="AD67" i="1"/>
  <c r="AA67" i="1"/>
  <c r="AA66" i="1"/>
  <c r="AD65" i="1"/>
  <c r="AA65" i="1"/>
  <c r="AA64" i="1"/>
  <c r="AD63" i="1"/>
  <c r="AA63" i="1"/>
  <c r="AA62" i="1"/>
  <c r="AC61" i="1"/>
  <c r="AA61" i="1"/>
  <c r="AD60" i="1"/>
  <c r="AA60" i="1"/>
  <c r="AD59" i="1"/>
  <c r="AA59" i="1"/>
  <c r="AA58" i="1"/>
  <c r="AC57" i="1"/>
  <c r="AA57" i="1"/>
  <c r="AD56" i="1"/>
  <c r="AA56" i="1"/>
  <c r="AD55" i="1"/>
  <c r="AA55" i="1"/>
  <c r="AA54" i="1"/>
  <c r="AC53" i="1"/>
  <c r="AA53" i="1"/>
  <c r="AD52" i="1"/>
  <c r="AA52" i="1"/>
  <c r="AD51" i="1"/>
  <c r="AA51" i="1"/>
  <c r="AA50" i="1"/>
  <c r="AC49" i="1"/>
  <c r="AA49" i="1"/>
  <c r="AD48" i="1"/>
  <c r="AA48" i="1"/>
  <c r="AD47" i="1"/>
  <c r="AA47" i="1"/>
  <c r="AA46" i="1"/>
  <c r="AC45" i="1"/>
  <c r="AA45" i="1"/>
  <c r="AD44" i="1"/>
  <c r="AA44" i="1"/>
  <c r="AD43" i="1"/>
  <c r="AA43" i="1"/>
  <c r="AA42" i="1"/>
  <c r="AC41" i="1"/>
  <c r="AA41" i="1"/>
  <c r="AD40" i="1"/>
  <c r="AA40" i="1"/>
  <c r="AD39" i="1"/>
  <c r="AA39" i="1"/>
  <c r="AA38" i="1"/>
  <c r="AC37" i="1"/>
  <c r="AA37" i="1"/>
  <c r="AD36" i="1"/>
  <c r="AA36" i="1"/>
  <c r="AD35" i="1"/>
  <c r="AA35" i="1"/>
  <c r="AA34" i="1"/>
  <c r="AC33" i="1"/>
  <c r="AA33" i="1"/>
  <c r="AD32" i="1"/>
  <c r="AC31" i="1"/>
  <c r="AA31" i="1"/>
  <c r="BC30" i="1"/>
  <c r="AM30" i="1" s="1"/>
  <c r="BB30" i="1"/>
  <c r="AZ30" i="1"/>
  <c r="BI30" i="1" s="1"/>
  <c r="AX30" i="1"/>
  <c r="BH30" i="1" s="1"/>
  <c r="AW30" i="1"/>
  <c r="AK30" i="1" s="1"/>
  <c r="S30" i="1"/>
  <c r="Y30" i="1" s="1"/>
  <c r="AD30" i="1" s="1"/>
  <c r="R30" i="1"/>
  <c r="X30" i="1" s="1"/>
  <c r="Q30" i="1"/>
  <c r="W30" i="1" s="1"/>
  <c r="P30" i="1"/>
  <c r="V30" i="1" s="1"/>
  <c r="AA30" i="1" s="1"/>
  <c r="O30" i="1"/>
  <c r="N30" i="1"/>
  <c r="M30" i="1"/>
  <c r="AE30" i="1" s="1"/>
  <c r="L30" i="1"/>
  <c r="BC29" i="1"/>
  <c r="AM29" i="1" s="1"/>
  <c r="BB29" i="1"/>
  <c r="AZ29" i="1"/>
  <c r="AX29" i="1"/>
  <c r="BH29" i="1" s="1"/>
  <c r="AW29" i="1"/>
  <c r="AK29" i="1" s="1"/>
  <c r="S29" i="1"/>
  <c r="Y29" i="1" s="1"/>
  <c r="R29" i="1"/>
  <c r="X29" i="1" s="1"/>
  <c r="AC29" i="1" s="1"/>
  <c r="AT29" i="1" s="1"/>
  <c r="Q29" i="1"/>
  <c r="W29" i="1" s="1"/>
  <c r="P29" i="1"/>
  <c r="V29" i="1" s="1"/>
  <c r="AA29" i="1" s="1"/>
  <c r="O29" i="1"/>
  <c r="N29" i="1"/>
  <c r="M29" i="1"/>
  <c r="AE29" i="1" s="1"/>
  <c r="L29" i="1"/>
  <c r="BC28" i="1"/>
  <c r="AM28" i="1" s="1"/>
  <c r="BB28" i="1"/>
  <c r="AZ28" i="1"/>
  <c r="AX28" i="1"/>
  <c r="BH28" i="1" s="1"/>
  <c r="AW28" i="1"/>
  <c r="AK28" i="1"/>
  <c r="S28" i="1"/>
  <c r="Y28" i="1" s="1"/>
  <c r="R28" i="1"/>
  <c r="X28" i="1" s="1"/>
  <c r="Q28" i="1"/>
  <c r="W28" i="1" s="1"/>
  <c r="P28" i="1"/>
  <c r="O28" i="1"/>
  <c r="U28" i="1" s="1"/>
  <c r="Z28" i="1" s="1"/>
  <c r="M28" i="1"/>
  <c r="N28" i="1" s="1"/>
  <c r="T28" i="1" s="1"/>
  <c r="AF28" i="1" s="1"/>
  <c r="L28" i="1"/>
  <c r="BC27" i="1"/>
  <c r="AM27" i="1" s="1"/>
  <c r="BB27" i="1"/>
  <c r="AZ27" i="1"/>
  <c r="AX27" i="1"/>
  <c r="BH27" i="1" s="1"/>
  <c r="AW27" i="1"/>
  <c r="AK27" i="1" s="1"/>
  <c r="S27" i="1"/>
  <c r="Y27" i="1" s="1"/>
  <c r="R27" i="1"/>
  <c r="X27" i="1" s="1"/>
  <c r="Q27" i="1"/>
  <c r="W27" i="1" s="1"/>
  <c r="P27" i="1"/>
  <c r="V27" i="1" s="1"/>
  <c r="AA27" i="1" s="1"/>
  <c r="O27" i="1"/>
  <c r="N27" i="1"/>
  <c r="M27" i="1"/>
  <c r="L27" i="1"/>
  <c r="BC26" i="1"/>
  <c r="AM26" i="1" s="1"/>
  <c r="AZ26" i="1"/>
  <c r="AX26" i="1"/>
  <c r="BH26" i="1" s="1"/>
  <c r="AW26" i="1"/>
  <c r="AK26" i="1" s="1"/>
  <c r="S26" i="1"/>
  <c r="Y26" i="1" s="1"/>
  <c r="R26" i="1"/>
  <c r="X26" i="1" s="1"/>
  <c r="Q26" i="1"/>
  <c r="W26" i="1" s="1"/>
  <c r="P26" i="1"/>
  <c r="V26" i="1" s="1"/>
  <c r="AA26" i="1" s="1"/>
  <c r="O26" i="1"/>
  <c r="N26" i="1"/>
  <c r="M26" i="1"/>
  <c r="AE26" i="1" s="1"/>
  <c r="L26" i="1"/>
  <c r="BC25" i="1"/>
  <c r="AM25" i="1" s="1"/>
  <c r="BB25" i="1"/>
  <c r="AZ25" i="1"/>
  <c r="AX25" i="1"/>
  <c r="BH25" i="1" s="1"/>
  <c r="AW25" i="1"/>
  <c r="AK25" i="1" s="1"/>
  <c r="S25" i="1"/>
  <c r="Y25" i="1" s="1"/>
  <c r="R25" i="1"/>
  <c r="X25" i="1" s="1"/>
  <c r="Q25" i="1"/>
  <c r="W25" i="1" s="1"/>
  <c r="P25" i="1"/>
  <c r="V25" i="1" s="1"/>
  <c r="AA25" i="1" s="1"/>
  <c r="O25" i="1"/>
  <c r="N25" i="1"/>
  <c r="M25" i="1"/>
  <c r="AE25" i="1" s="1"/>
  <c r="L25" i="1"/>
  <c r="BC24" i="1"/>
  <c r="AM24" i="1" s="1"/>
  <c r="AZ24" i="1"/>
  <c r="AX24" i="1"/>
  <c r="BH24" i="1" s="1"/>
  <c r="AW24" i="1"/>
  <c r="AK24" i="1" s="1"/>
  <c r="S24" i="1"/>
  <c r="Y24" i="1" s="1"/>
  <c r="AD24" i="1" s="1"/>
  <c r="AU24" i="1" s="1"/>
  <c r="R24" i="1"/>
  <c r="X24" i="1" s="1"/>
  <c r="Q24" i="1"/>
  <c r="W24" i="1" s="1"/>
  <c r="AB24" i="1" s="1"/>
  <c r="AQ24" i="1" s="1"/>
  <c r="P24" i="1"/>
  <c r="O24" i="1"/>
  <c r="U24" i="1" s="1"/>
  <c r="Z24" i="1" s="1"/>
  <c r="N24" i="1"/>
  <c r="M24" i="1"/>
  <c r="AE24" i="1" s="1"/>
  <c r="L24" i="1"/>
  <c r="BC23" i="1"/>
  <c r="AM23" i="1" s="1"/>
  <c r="BB23" i="1"/>
  <c r="AZ23" i="1"/>
  <c r="AX23" i="1"/>
  <c r="BH23" i="1" s="1"/>
  <c r="AW23" i="1"/>
  <c r="AK23" i="1" s="1"/>
  <c r="S23" i="1"/>
  <c r="Y23" i="1" s="1"/>
  <c r="R23" i="1"/>
  <c r="X23" i="1" s="1"/>
  <c r="AC23" i="1" s="1"/>
  <c r="Q23" i="1"/>
  <c r="W23" i="1" s="1"/>
  <c r="P23" i="1"/>
  <c r="V23" i="1" s="1"/>
  <c r="AA23" i="1" s="1"/>
  <c r="O23" i="1"/>
  <c r="U23" i="1" s="1"/>
  <c r="Z23" i="1" s="1"/>
  <c r="N23" i="1"/>
  <c r="M23" i="1"/>
  <c r="L23" i="1"/>
  <c r="BC22" i="1"/>
  <c r="AM22" i="1" s="1"/>
  <c r="BB22" i="1"/>
  <c r="AZ22" i="1"/>
  <c r="AX22" i="1"/>
  <c r="BH22" i="1" s="1"/>
  <c r="AW22" i="1"/>
  <c r="AK22" i="1" s="1"/>
  <c r="S22" i="1"/>
  <c r="Y22" i="1" s="1"/>
  <c r="R22" i="1"/>
  <c r="X22" i="1" s="1"/>
  <c r="Q22" i="1"/>
  <c r="W22" i="1" s="1"/>
  <c r="P22" i="1"/>
  <c r="V22" i="1" s="1"/>
  <c r="AA22" i="1" s="1"/>
  <c r="O22" i="1"/>
  <c r="N22" i="1"/>
  <c r="M22" i="1"/>
  <c r="AE22" i="1" s="1"/>
  <c r="L22" i="1"/>
  <c r="BC21" i="1"/>
  <c r="AM21" i="1" s="1"/>
  <c r="BB21" i="1"/>
  <c r="AZ21" i="1"/>
  <c r="BI21" i="1" s="1"/>
  <c r="AX21" i="1"/>
  <c r="BH21" i="1" s="1"/>
  <c r="AW21" i="1"/>
  <c r="AK21" i="1" s="1"/>
  <c r="S21" i="1"/>
  <c r="Y21" i="1" s="1"/>
  <c r="R21" i="1"/>
  <c r="X21" i="1" s="1"/>
  <c r="AC21" i="1" s="1"/>
  <c r="AT21" i="1" s="1"/>
  <c r="Q21" i="1"/>
  <c r="W21" i="1" s="1"/>
  <c r="P21" i="1"/>
  <c r="V21" i="1" s="1"/>
  <c r="AA21" i="1" s="1"/>
  <c r="O21" i="1"/>
  <c r="N21" i="1"/>
  <c r="M21" i="1"/>
  <c r="AE21" i="1" s="1"/>
  <c r="L21" i="1"/>
  <c r="BC20" i="1"/>
  <c r="AM20" i="1" s="1"/>
  <c r="BB20" i="1"/>
  <c r="AZ20" i="1"/>
  <c r="AX20" i="1"/>
  <c r="BH20" i="1" s="1"/>
  <c r="AW20" i="1"/>
  <c r="AK20" i="1" s="1"/>
  <c r="S20" i="1"/>
  <c r="Y20" i="1" s="1"/>
  <c r="AD20" i="1" s="1"/>
  <c r="AU20" i="1" s="1"/>
  <c r="R20" i="1"/>
  <c r="X20" i="1" s="1"/>
  <c r="Q20" i="1"/>
  <c r="W20" i="1" s="1"/>
  <c r="P20" i="1"/>
  <c r="O20" i="1"/>
  <c r="U20" i="1" s="1"/>
  <c r="Z20" i="1" s="1"/>
  <c r="N20" i="1"/>
  <c r="M20" i="1"/>
  <c r="AE20" i="1" s="1"/>
  <c r="L20" i="1"/>
  <c r="BC19" i="1"/>
  <c r="AM19" i="1" s="1"/>
  <c r="BB19" i="1"/>
  <c r="AZ19" i="1"/>
  <c r="AX19" i="1"/>
  <c r="BH19" i="1" s="1"/>
  <c r="AW19" i="1"/>
  <c r="AK19" i="1" s="1"/>
  <c r="S19" i="1"/>
  <c r="Y19" i="1" s="1"/>
  <c r="R19" i="1"/>
  <c r="X19" i="1" s="1"/>
  <c r="AC19" i="1" s="1"/>
  <c r="Q19" i="1"/>
  <c r="W19" i="1" s="1"/>
  <c r="P19" i="1"/>
  <c r="V19" i="1" s="1"/>
  <c r="AA19" i="1" s="1"/>
  <c r="O19" i="1"/>
  <c r="U19" i="1" s="1"/>
  <c r="Z19" i="1" s="1"/>
  <c r="N19" i="1"/>
  <c r="M19" i="1"/>
  <c r="L19" i="1"/>
  <c r="BC18" i="1"/>
  <c r="AM18" i="1" s="1"/>
  <c r="BB18" i="1"/>
  <c r="AZ18" i="1"/>
  <c r="AX18" i="1"/>
  <c r="BH18" i="1" s="1"/>
  <c r="AW18" i="1"/>
  <c r="AK18" i="1" s="1"/>
  <c r="S18" i="1"/>
  <c r="Y18" i="1" s="1"/>
  <c r="AD18" i="1" s="1"/>
  <c r="R18" i="1"/>
  <c r="X18" i="1" s="1"/>
  <c r="Q18" i="1"/>
  <c r="W18" i="1" s="1"/>
  <c r="P18" i="1"/>
  <c r="V18" i="1" s="1"/>
  <c r="AA18" i="1" s="1"/>
  <c r="O18" i="1"/>
  <c r="N18" i="1"/>
  <c r="M18" i="1"/>
  <c r="AE18" i="1" s="1"/>
  <c r="L18" i="1"/>
  <c r="BC17" i="1"/>
  <c r="AM17" i="1" s="1"/>
  <c r="BB17" i="1"/>
  <c r="AZ17" i="1"/>
  <c r="BI17" i="1" s="1"/>
  <c r="AX17" i="1"/>
  <c r="BH17" i="1" s="1"/>
  <c r="AW17" i="1"/>
  <c r="AK17" i="1" s="1"/>
  <c r="S17" i="1"/>
  <c r="Y17" i="1" s="1"/>
  <c r="R17" i="1"/>
  <c r="X17" i="1" s="1"/>
  <c r="AC17" i="1" s="1"/>
  <c r="AT17" i="1" s="1"/>
  <c r="Q17" i="1"/>
  <c r="W17" i="1" s="1"/>
  <c r="P17" i="1"/>
  <c r="V17" i="1" s="1"/>
  <c r="AA17" i="1" s="1"/>
  <c r="O17" i="1"/>
  <c r="N17" i="1"/>
  <c r="M17" i="1"/>
  <c r="AE17" i="1" s="1"/>
  <c r="L17" i="1"/>
  <c r="BC16" i="1"/>
  <c r="AM16" i="1" s="1"/>
  <c r="BB16" i="1"/>
  <c r="AZ16" i="1"/>
  <c r="AX16" i="1"/>
  <c r="BH16" i="1" s="1"/>
  <c r="AW16" i="1"/>
  <c r="AK16" i="1" s="1"/>
  <c r="S16" i="1"/>
  <c r="Y16" i="1" s="1"/>
  <c r="R16" i="1"/>
  <c r="X16" i="1" s="1"/>
  <c r="Q16" i="1"/>
  <c r="W16" i="1" s="1"/>
  <c r="P16" i="1"/>
  <c r="O16" i="1"/>
  <c r="U16" i="1" s="1"/>
  <c r="Z16" i="1" s="1"/>
  <c r="N16" i="1"/>
  <c r="M16" i="1"/>
  <c r="AE16" i="1" s="1"/>
  <c r="L16" i="1"/>
  <c r="BC15" i="1"/>
  <c r="AM15" i="1" s="1"/>
  <c r="BB15" i="1"/>
  <c r="AZ15" i="1"/>
  <c r="AX15" i="1"/>
  <c r="BH15" i="1" s="1"/>
  <c r="AW15" i="1"/>
  <c r="AK15" i="1" s="1"/>
  <c r="S15" i="1"/>
  <c r="Y15" i="1" s="1"/>
  <c r="R15" i="1"/>
  <c r="X15" i="1" s="1"/>
  <c r="AC15" i="1" s="1"/>
  <c r="Q15" i="1"/>
  <c r="W15" i="1" s="1"/>
  <c r="P15" i="1"/>
  <c r="V15" i="1" s="1"/>
  <c r="AA15" i="1" s="1"/>
  <c r="O15" i="1"/>
  <c r="N15" i="1"/>
  <c r="M15" i="1"/>
  <c r="L15" i="1"/>
  <c r="BC14" i="1"/>
  <c r="AM14" i="1" s="1"/>
  <c r="BB14" i="1"/>
  <c r="AZ14" i="1"/>
  <c r="AX14" i="1"/>
  <c r="BH14" i="1" s="1"/>
  <c r="AW14" i="1"/>
  <c r="AK14" i="1" s="1"/>
  <c r="S14" i="1"/>
  <c r="Y14" i="1" s="1"/>
  <c r="R14" i="1"/>
  <c r="X14" i="1" s="1"/>
  <c r="Q14" i="1"/>
  <c r="W14" i="1" s="1"/>
  <c r="P14" i="1"/>
  <c r="V14" i="1" s="1"/>
  <c r="AA14" i="1" s="1"/>
  <c r="O14" i="1"/>
  <c r="N14" i="1"/>
  <c r="M14" i="1"/>
  <c r="AE14" i="1" s="1"/>
  <c r="L14" i="1"/>
  <c r="BC13" i="1"/>
  <c r="AM13" i="1" s="1"/>
  <c r="AZ13" i="1"/>
  <c r="AX13" i="1"/>
  <c r="BH13" i="1" s="1"/>
  <c r="AW13" i="1"/>
  <c r="AK13" i="1" s="1"/>
  <c r="S13" i="1"/>
  <c r="Y13" i="1" s="1"/>
  <c r="R13" i="1"/>
  <c r="X13" i="1" s="1"/>
  <c r="Q13" i="1"/>
  <c r="W13" i="1" s="1"/>
  <c r="P13" i="1"/>
  <c r="V13" i="1" s="1"/>
  <c r="AA13" i="1" s="1"/>
  <c r="O13" i="1"/>
  <c r="N13" i="1"/>
  <c r="M13" i="1"/>
  <c r="AE13" i="1" s="1"/>
  <c r="L13" i="1"/>
  <c r="BC12" i="1"/>
  <c r="AM12" i="1" s="1"/>
  <c r="BB12" i="1"/>
  <c r="AZ12" i="1"/>
  <c r="AX12" i="1"/>
  <c r="BH12" i="1" s="1"/>
  <c r="AW12" i="1"/>
  <c r="AK12" i="1" s="1"/>
  <c r="S12" i="1"/>
  <c r="Y12" i="1" s="1"/>
  <c r="AD12" i="1" s="1"/>
  <c r="R12" i="1"/>
  <c r="X12" i="1" s="1"/>
  <c r="Q12" i="1"/>
  <c r="W12" i="1" s="1"/>
  <c r="AB12" i="1" s="1"/>
  <c r="AQ12" i="1" s="1"/>
  <c r="P12" i="1"/>
  <c r="O12" i="1"/>
  <c r="U12" i="1" s="1"/>
  <c r="Z12" i="1" s="1"/>
  <c r="N12" i="1"/>
  <c r="M12" i="1"/>
  <c r="AE12" i="1" s="1"/>
  <c r="L12" i="1"/>
  <c r="BC11" i="1"/>
  <c r="AM11" i="1" s="1"/>
  <c r="BB11" i="1"/>
  <c r="AZ11" i="1"/>
  <c r="AX11" i="1"/>
  <c r="BH11" i="1" s="1"/>
  <c r="AW11" i="1"/>
  <c r="AK11" i="1" s="1"/>
  <c r="S11" i="1"/>
  <c r="Y11" i="1" s="1"/>
  <c r="R11" i="1"/>
  <c r="X11" i="1" s="1"/>
  <c r="AC11" i="1" s="1"/>
  <c r="Q11" i="1"/>
  <c r="W11" i="1" s="1"/>
  <c r="P11" i="1"/>
  <c r="V11" i="1" s="1"/>
  <c r="AA11" i="1" s="1"/>
  <c r="O11" i="1"/>
  <c r="U11" i="1" s="1"/>
  <c r="Z11" i="1" s="1"/>
  <c r="N11" i="1"/>
  <c r="M11" i="1"/>
  <c r="L11" i="1"/>
  <c r="BC10" i="1"/>
  <c r="AM10" i="1" s="1"/>
  <c r="BB10" i="1"/>
  <c r="AZ10" i="1"/>
  <c r="AX10" i="1"/>
  <c r="BH10" i="1" s="1"/>
  <c r="AW10" i="1"/>
  <c r="AK10" i="1" s="1"/>
  <c r="S10" i="1"/>
  <c r="Y10" i="1" s="1"/>
  <c r="R10" i="1"/>
  <c r="X10" i="1" s="1"/>
  <c r="Q10" i="1"/>
  <c r="W10" i="1" s="1"/>
  <c r="P10" i="1"/>
  <c r="V10" i="1" s="1"/>
  <c r="AA10" i="1" s="1"/>
  <c r="O10" i="1"/>
  <c r="N10" i="1"/>
  <c r="M10" i="1"/>
  <c r="AE10" i="1" s="1"/>
  <c r="L10" i="1"/>
  <c r="BC9" i="1"/>
  <c r="AM9" i="1" s="1"/>
  <c r="BB9" i="1"/>
  <c r="AZ9" i="1"/>
  <c r="AX9" i="1"/>
  <c r="BH9" i="1" s="1"/>
  <c r="AW9" i="1"/>
  <c r="AK9" i="1" s="1"/>
  <c r="S9" i="1"/>
  <c r="Y9" i="1" s="1"/>
  <c r="R9" i="1"/>
  <c r="X9" i="1" s="1"/>
  <c r="Q9" i="1"/>
  <c r="W9" i="1" s="1"/>
  <c r="P9" i="1"/>
  <c r="V9" i="1" s="1"/>
  <c r="AA9" i="1" s="1"/>
  <c r="O9" i="1"/>
  <c r="N9" i="1"/>
  <c r="M9" i="1"/>
  <c r="AE9" i="1" s="1"/>
  <c r="L9" i="1"/>
  <c r="BC8" i="1"/>
  <c r="AM8" i="1" s="1"/>
  <c r="BB8" i="1"/>
  <c r="AZ8" i="1"/>
  <c r="AX8" i="1"/>
  <c r="BH8" i="1" s="1"/>
  <c r="AW8" i="1"/>
  <c r="AK8" i="1" s="1"/>
  <c r="S8" i="1"/>
  <c r="Y8" i="1" s="1"/>
  <c r="AD8" i="1" s="1"/>
  <c r="AU8" i="1" s="1"/>
  <c r="R8" i="1"/>
  <c r="X8" i="1" s="1"/>
  <c r="Q8" i="1"/>
  <c r="W8" i="1" s="1"/>
  <c r="AB8" i="1" s="1"/>
  <c r="AQ8" i="1" s="1"/>
  <c r="P8" i="1"/>
  <c r="O8" i="1"/>
  <c r="U8" i="1" s="1"/>
  <c r="Z8" i="1" s="1"/>
  <c r="N8" i="1"/>
  <c r="M8" i="1"/>
  <c r="AE8" i="1" s="1"/>
  <c r="L8" i="1"/>
  <c r="BC7" i="1"/>
  <c r="AM7" i="1" s="1"/>
  <c r="BB7" i="1"/>
  <c r="AZ7" i="1"/>
  <c r="AX7" i="1"/>
  <c r="BH7" i="1" s="1"/>
  <c r="AW7" i="1"/>
  <c r="AK7" i="1" s="1"/>
  <c r="S7" i="1"/>
  <c r="Y7" i="1" s="1"/>
  <c r="R7" i="1"/>
  <c r="X7" i="1" s="1"/>
  <c r="AC7" i="1" s="1"/>
  <c r="Q7" i="1"/>
  <c r="W7" i="1" s="1"/>
  <c r="P7" i="1"/>
  <c r="V7" i="1" s="1"/>
  <c r="AA7" i="1" s="1"/>
  <c r="O7" i="1"/>
  <c r="N7" i="1"/>
  <c r="M7" i="1"/>
  <c r="L7" i="1"/>
  <c r="BC6" i="1"/>
  <c r="AM6" i="1" s="1"/>
  <c r="BB6" i="1"/>
  <c r="AZ6" i="1"/>
  <c r="AX6" i="1"/>
  <c r="BH6" i="1" s="1"/>
  <c r="AW6" i="1"/>
  <c r="AK6" i="1" s="1"/>
  <c r="S6" i="1"/>
  <c r="Y6" i="1" s="1"/>
  <c r="R6" i="1"/>
  <c r="X6" i="1" s="1"/>
  <c r="Q6" i="1"/>
  <c r="W6" i="1" s="1"/>
  <c r="P6" i="1"/>
  <c r="V6" i="1" s="1"/>
  <c r="AA6" i="1" s="1"/>
  <c r="O6" i="1"/>
  <c r="N6" i="1"/>
  <c r="M6" i="1"/>
  <c r="AE6" i="1" s="1"/>
  <c r="L6" i="1"/>
  <c r="B11" i="4"/>
  <c r="B10" i="4"/>
  <c r="B6" i="4"/>
  <c r="B4" i="4"/>
  <c r="G44" i="5"/>
  <c r="G38" i="5"/>
  <c r="G36" i="5"/>
  <c r="G33" i="5"/>
  <c r="BB26" i="1" s="1"/>
  <c r="G32" i="5"/>
  <c r="BB24" i="1" s="1"/>
  <c r="G31" i="5"/>
  <c r="BB13" i="1" s="1"/>
  <c r="G28" i="5"/>
  <c r="G27" i="5"/>
  <c r="G26" i="5"/>
  <c r="G8" i="5"/>
  <c r="T29" i="1" l="1"/>
  <c r="AF29" i="1" s="1"/>
  <c r="B12" i="4"/>
  <c r="T8" i="1"/>
  <c r="AF8" i="1" s="1"/>
  <c r="T12" i="1"/>
  <c r="AF12" i="1" s="1"/>
  <c r="T20" i="1"/>
  <c r="AF20" i="1" s="1"/>
  <c r="T9" i="1"/>
  <c r="AF9" i="1" s="1"/>
  <c r="T16" i="1"/>
  <c r="AF16" i="1" s="1"/>
  <c r="T24" i="1"/>
  <c r="AF24" i="1" s="1"/>
  <c r="T13" i="1"/>
  <c r="AF13" i="1" s="1"/>
  <c r="T17" i="1"/>
  <c r="AF17" i="1" s="1"/>
  <c r="T21" i="1"/>
  <c r="AF21" i="1" s="1"/>
  <c r="T25" i="1"/>
  <c r="AF25" i="1" s="1"/>
  <c r="AY16" i="1"/>
  <c r="BA17" i="1"/>
  <c r="AY24" i="1"/>
  <c r="BA21" i="1"/>
  <c r="AG22" i="1"/>
  <c r="BA30" i="1"/>
  <c r="BJ30" i="1"/>
  <c r="BK30" i="1" s="1"/>
  <c r="BA13" i="1"/>
  <c r="BI13" i="1"/>
  <c r="BJ13" i="1" s="1"/>
  <c r="BK13" i="1" s="1"/>
  <c r="BA15" i="1"/>
  <c r="BI15" i="1"/>
  <c r="BJ15" i="1" s="1"/>
  <c r="BA20" i="1"/>
  <c r="BI20" i="1"/>
  <c r="BJ20" i="1" s="1"/>
  <c r="BA23" i="1"/>
  <c r="BI23" i="1"/>
  <c r="BJ23" i="1" s="1"/>
  <c r="BK23" i="1" s="1"/>
  <c r="BA28" i="1"/>
  <c r="BI28" i="1"/>
  <c r="BJ28" i="1" s="1"/>
  <c r="BA12" i="1"/>
  <c r="BI12" i="1"/>
  <c r="BJ12" i="1" s="1"/>
  <c r="BA25" i="1"/>
  <c r="BI25" i="1"/>
  <c r="BJ25" i="1" s="1"/>
  <c r="AY27" i="1"/>
  <c r="BJ17" i="1"/>
  <c r="BK17" i="1" s="1"/>
  <c r="BA18" i="1"/>
  <c r="BI18" i="1"/>
  <c r="BA14" i="1"/>
  <c r="BI14" i="1"/>
  <c r="BA19" i="1"/>
  <c r="BI19" i="1"/>
  <c r="BJ19" i="1" s="1"/>
  <c r="BK19" i="1" s="1"/>
  <c r="BJ21" i="1"/>
  <c r="BK21" i="1" s="1"/>
  <c r="BA22" i="1"/>
  <c r="BI22" i="1"/>
  <c r="BJ22" i="1" s="1"/>
  <c r="BA27" i="1"/>
  <c r="BI27" i="1"/>
  <c r="BJ27" i="1" s="1"/>
  <c r="BA29" i="1"/>
  <c r="BI29" i="1"/>
  <c r="BJ29" i="1" s="1"/>
  <c r="BA11" i="1"/>
  <c r="BI11" i="1"/>
  <c r="BA16" i="1"/>
  <c r="BI16" i="1"/>
  <c r="BJ16" i="1" s="1"/>
  <c r="BA24" i="1"/>
  <c r="BI24" i="1"/>
  <c r="BA26" i="1"/>
  <c r="BI26" i="1"/>
  <c r="AY28" i="1"/>
  <c r="BA10" i="1"/>
  <c r="BI10" i="1"/>
  <c r="BJ10" i="1" s="1"/>
  <c r="BA9" i="1"/>
  <c r="BI9" i="1"/>
  <c r="BJ9" i="1" s="1"/>
  <c r="BA8" i="1"/>
  <c r="BI8" i="1"/>
  <c r="BA7" i="1"/>
  <c r="BI7" i="1"/>
  <c r="BJ7" i="1" s="1"/>
  <c r="AG27" i="1"/>
  <c r="AG18" i="1"/>
  <c r="U27" i="1"/>
  <c r="Z27" i="1" s="1"/>
  <c r="AG26" i="1"/>
  <c r="BA6" i="1"/>
  <c r="BI6" i="1"/>
  <c r="BJ6" i="1" s="1"/>
  <c r="BK6" i="1" s="1"/>
  <c r="AC13" i="1"/>
  <c r="AT13" i="1" s="1"/>
  <c r="AC265" i="1"/>
  <c r="B8" i="4"/>
  <c r="AG19" i="1"/>
  <c r="T22" i="1"/>
  <c r="AF22" i="1" s="1"/>
  <c r="AA116" i="1"/>
  <c r="AC269" i="1"/>
  <c r="AG7" i="1"/>
  <c r="U7" i="1"/>
  <c r="Z7" i="1" s="1"/>
  <c r="AC193" i="1"/>
  <c r="AD224" i="1"/>
  <c r="AA237" i="1"/>
  <c r="AY20" i="1"/>
  <c r="AA299" i="1"/>
  <c r="AD347" i="1"/>
  <c r="AG11" i="1"/>
  <c r="T26" i="1"/>
  <c r="AF26" i="1" s="1"/>
  <c r="AB266" i="1"/>
  <c r="AD16" i="1"/>
  <c r="AU16" i="1" s="1"/>
  <c r="AB81" i="1"/>
  <c r="AC9" i="1"/>
  <c r="AT9" i="1" s="1"/>
  <c r="AC25" i="1"/>
  <c r="AG6" i="1"/>
  <c r="T10" i="1"/>
  <c r="AF10" i="1" s="1"/>
  <c r="AY11" i="1"/>
  <c r="AY12" i="1"/>
  <c r="AG15" i="1"/>
  <c r="U15" i="1"/>
  <c r="Z15" i="1" s="1"/>
  <c r="AY19" i="1"/>
  <c r="AG30" i="1"/>
  <c r="AC70" i="1"/>
  <c r="AA71" i="1"/>
  <c r="AC82" i="1"/>
  <c r="AA114" i="1"/>
  <c r="AD164" i="1"/>
  <c r="AC185" i="1"/>
  <c r="AC189" i="1"/>
  <c r="AB204" i="1"/>
  <c r="AC231" i="1"/>
  <c r="AD237" i="1"/>
  <c r="AA348" i="1"/>
  <c r="AB72" i="1"/>
  <c r="AD200" i="1"/>
  <c r="AC246" i="1"/>
  <c r="AC257" i="1"/>
  <c r="AD274" i="1"/>
  <c r="AD278" i="1"/>
  <c r="AC298" i="1"/>
  <c r="AD28" i="1"/>
  <c r="AD168" i="1"/>
  <c r="AC173" i="1"/>
  <c r="AC177" i="1"/>
  <c r="AC198" i="1"/>
  <c r="AC273" i="1"/>
  <c r="AB308" i="1"/>
  <c r="AA347" i="1"/>
  <c r="AU12" i="1"/>
  <c r="AA138" i="1"/>
  <c r="AB180" i="1"/>
  <c r="AD208" i="1"/>
  <c r="AB209" i="1"/>
  <c r="AB220" i="1"/>
  <c r="AA224" i="1"/>
  <c r="AB232" i="1"/>
  <c r="AC238" i="1"/>
  <c r="AD258" i="1"/>
  <c r="AD262" i="1"/>
  <c r="T6" i="1"/>
  <c r="AF6" i="1" s="1"/>
  <c r="AY7" i="1"/>
  <c r="AY8" i="1"/>
  <c r="AG10" i="1"/>
  <c r="AG14" i="1"/>
  <c r="AY15" i="1"/>
  <c r="AG23" i="1"/>
  <c r="AY23" i="1"/>
  <c r="AB79" i="1"/>
  <c r="AB85" i="1"/>
  <c r="AB91" i="1"/>
  <c r="AC102" i="1"/>
  <c r="AB115" i="1"/>
  <c r="AC181" i="1"/>
  <c r="AB184" i="1"/>
  <c r="AC205" i="1"/>
  <c r="AA208" i="1"/>
  <c r="AA231" i="1"/>
  <c r="AD241" i="1"/>
  <c r="AB296" i="1"/>
  <c r="AA315" i="1"/>
  <c r="AC344" i="1"/>
  <c r="AB350" i="1"/>
  <c r="AD351" i="1"/>
  <c r="AD359" i="1"/>
  <c r="AB259" i="1"/>
  <c r="AB274" i="1"/>
  <c r="AD322" i="1"/>
  <c r="AD334" i="1"/>
  <c r="AB338" i="1"/>
  <c r="AC349" i="1"/>
  <c r="AC250" i="1"/>
  <c r="AA262" i="1"/>
  <c r="AC306" i="1"/>
  <c r="AB312" i="1"/>
  <c r="AA353" i="1"/>
  <c r="AD355" i="1"/>
  <c r="AB304" i="1"/>
  <c r="AC287" i="1"/>
  <c r="AG9" i="1"/>
  <c r="U9" i="1"/>
  <c r="Z9" i="1" s="1"/>
  <c r="V12" i="1"/>
  <c r="AA12" i="1" s="1"/>
  <c r="AG12" i="1"/>
  <c r="AB17" i="1"/>
  <c r="AQ17" i="1" s="1"/>
  <c r="AC20" i="1"/>
  <c r="AB23" i="1"/>
  <c r="AQ23" i="1" s="1"/>
  <c r="AD25" i="1"/>
  <c r="AV25" i="1" s="1"/>
  <c r="AD27" i="1"/>
  <c r="AU27" i="1" s="1"/>
  <c r="AB29" i="1"/>
  <c r="AR29" i="1" s="1"/>
  <c r="AC32" i="1"/>
  <c r="AC38" i="1"/>
  <c r="AB40" i="1"/>
  <c r="AD42" i="1"/>
  <c r="AB43" i="1"/>
  <c r="AD45" i="1"/>
  <c r="AC47" i="1"/>
  <c r="AC54" i="1"/>
  <c r="AB55" i="1"/>
  <c r="AD57" i="1"/>
  <c r="AC59" i="1"/>
  <c r="AD72" i="1"/>
  <c r="AB78" i="1"/>
  <c r="AB136" i="1"/>
  <c r="AC200" i="1"/>
  <c r="AD7" i="1"/>
  <c r="AC10" i="1"/>
  <c r="AT10" i="1" s="1"/>
  <c r="AY13" i="1"/>
  <c r="AE19" i="1"/>
  <c r="T19" i="1"/>
  <c r="AF19" i="1" s="1"/>
  <c r="AB19" i="1"/>
  <c r="AD21" i="1"/>
  <c r="AV21" i="1" s="1"/>
  <c r="AC34" i="1"/>
  <c r="AB39" i="1"/>
  <c r="AD41" i="1"/>
  <c r="AC43" i="1"/>
  <c r="AB52" i="1"/>
  <c r="AC62" i="1"/>
  <c r="AD66" i="1"/>
  <c r="AB118" i="1"/>
  <c r="AB134" i="1"/>
  <c r="AB156" i="1"/>
  <c r="AB160" i="1"/>
  <c r="AB166" i="1"/>
  <c r="AC6" i="1"/>
  <c r="AS6" i="1" s="1"/>
  <c r="AR8" i="1"/>
  <c r="AH8" i="1" s="1"/>
  <c r="AB9" i="1"/>
  <c r="AR9" i="1" s="1"/>
  <c r="AY9" i="1"/>
  <c r="AD10" i="1"/>
  <c r="AU10" i="1" s="1"/>
  <c r="AC12" i="1"/>
  <c r="AE15" i="1"/>
  <c r="T15" i="1"/>
  <c r="AF15" i="1" s="1"/>
  <c r="AB15" i="1"/>
  <c r="AR15" i="1" s="1"/>
  <c r="AG17" i="1"/>
  <c r="U17" i="1"/>
  <c r="Z17" i="1" s="1"/>
  <c r="AD17" i="1"/>
  <c r="T18" i="1"/>
  <c r="AF18" i="1" s="1"/>
  <c r="AT19" i="1"/>
  <c r="AS19" i="1"/>
  <c r="AD19" i="1"/>
  <c r="AV19" i="1" s="1"/>
  <c r="V20" i="1"/>
  <c r="AA20" i="1" s="1"/>
  <c r="AG20" i="1"/>
  <c r="AB20" i="1"/>
  <c r="AC22" i="1"/>
  <c r="AS22" i="1" s="1"/>
  <c r="AR24" i="1"/>
  <c r="AH24" i="1" s="1"/>
  <c r="AB25" i="1"/>
  <c r="AQ25" i="1" s="1"/>
  <c r="AY25" i="1"/>
  <c r="AD26" i="1"/>
  <c r="AV26" i="1" s="1"/>
  <c r="AG29" i="1"/>
  <c r="U29" i="1"/>
  <c r="Z29" i="1" s="1"/>
  <c r="AD29" i="1"/>
  <c r="AV29" i="1" s="1"/>
  <c r="T30" i="1"/>
  <c r="AF30" i="1" s="1"/>
  <c r="AD31" i="1"/>
  <c r="AA32" i="1"/>
  <c r="AB32" i="1"/>
  <c r="AD34" i="1"/>
  <c r="AB35" i="1"/>
  <c r="AD37" i="1"/>
  <c r="AC39" i="1"/>
  <c r="AC46" i="1"/>
  <c r="AB48" i="1"/>
  <c r="AD50" i="1"/>
  <c r="AB51" i="1"/>
  <c r="AD53" i="1"/>
  <c r="AC58" i="1"/>
  <c r="AB60" i="1"/>
  <c r="AD62" i="1"/>
  <c r="AB63" i="1"/>
  <c r="AC69" i="1"/>
  <c r="AC75" i="1"/>
  <c r="AB88" i="1"/>
  <c r="AC113" i="1"/>
  <c r="AB116" i="1"/>
  <c r="AB148" i="1"/>
  <c r="AB152" i="1"/>
  <c r="AB158" i="1"/>
  <c r="AB162" i="1"/>
  <c r="AD178" i="1"/>
  <c r="AD194" i="1"/>
  <c r="AD199" i="1"/>
  <c r="AC218" i="1"/>
  <c r="AE7" i="1"/>
  <c r="B2" i="4"/>
  <c r="T7" i="1"/>
  <c r="AF7" i="1" s="1"/>
  <c r="AB7" i="1"/>
  <c r="AQ7" i="1" s="1"/>
  <c r="AD9" i="1"/>
  <c r="AV9" i="1" s="1"/>
  <c r="AT11" i="1"/>
  <c r="AS11" i="1"/>
  <c r="AD11" i="1"/>
  <c r="AC14" i="1"/>
  <c r="AT14" i="1" s="1"/>
  <c r="AY17" i="1"/>
  <c r="AU18" i="1"/>
  <c r="AV18" i="1"/>
  <c r="AE23" i="1"/>
  <c r="T23" i="1"/>
  <c r="AF23" i="1" s="1"/>
  <c r="AG25" i="1"/>
  <c r="U25" i="1"/>
  <c r="Z25" i="1" s="1"/>
  <c r="AY29" i="1"/>
  <c r="AU30" i="1"/>
  <c r="AV30" i="1"/>
  <c r="AB90" i="1"/>
  <c r="AB120" i="1"/>
  <c r="AB126" i="1"/>
  <c r="AB130" i="1"/>
  <c r="AB132" i="1"/>
  <c r="AB142" i="1"/>
  <c r="AB146" i="1"/>
  <c r="AT7" i="1"/>
  <c r="AS7" i="1"/>
  <c r="V8" i="1"/>
  <c r="AA8" i="1" s="1"/>
  <c r="AG8" i="1"/>
  <c r="AR12" i="1"/>
  <c r="AH12" i="1" s="1"/>
  <c r="AB13" i="1"/>
  <c r="AQ13" i="1" s="1"/>
  <c r="AD14" i="1"/>
  <c r="AC16" i="1"/>
  <c r="AG21" i="1"/>
  <c r="U21" i="1"/>
  <c r="Z21" i="1" s="1"/>
  <c r="AT23" i="1"/>
  <c r="AS23" i="1"/>
  <c r="AD23" i="1"/>
  <c r="AV23" i="1" s="1"/>
  <c r="V24" i="1"/>
  <c r="AA24" i="1" s="1"/>
  <c r="AG24" i="1"/>
  <c r="AC26" i="1"/>
  <c r="AT26" i="1" s="1"/>
  <c r="AC27" i="1"/>
  <c r="AT27" i="1" s="1"/>
  <c r="AC28" i="1"/>
  <c r="AS28" i="1" s="1"/>
  <c r="AB31" i="1"/>
  <c r="AD33" i="1"/>
  <c r="AB36" i="1"/>
  <c r="AD38" i="1"/>
  <c r="AC50" i="1"/>
  <c r="AD54" i="1"/>
  <c r="AC55" i="1"/>
  <c r="AB64" i="1"/>
  <c r="AC65" i="1"/>
  <c r="AC67" i="1"/>
  <c r="AC77" i="1"/>
  <c r="AB80" i="1"/>
  <c r="AC81" i="1"/>
  <c r="AB84" i="1"/>
  <c r="AC85" i="1"/>
  <c r="AB122" i="1"/>
  <c r="AB124" i="1"/>
  <c r="AB138" i="1"/>
  <c r="AB164" i="1"/>
  <c r="AC202" i="1"/>
  <c r="B14" i="4"/>
  <c r="B15" i="4"/>
  <c r="AD6" i="1"/>
  <c r="AU6" i="1" s="1"/>
  <c r="AC8" i="1"/>
  <c r="AS8" i="1" s="1"/>
  <c r="AE11" i="1"/>
  <c r="T11" i="1"/>
  <c r="AF11" i="1" s="1"/>
  <c r="AB11" i="1"/>
  <c r="AR11" i="1" s="1"/>
  <c r="AG13" i="1"/>
  <c r="U13" i="1"/>
  <c r="Z13" i="1" s="1"/>
  <c r="AD13" i="1"/>
  <c r="AV13" i="1" s="1"/>
  <c r="T14" i="1"/>
  <c r="AF14" i="1" s="1"/>
  <c r="AT15" i="1"/>
  <c r="AS15" i="1"/>
  <c r="AD15" i="1"/>
  <c r="AV15" i="1" s="1"/>
  <c r="V16" i="1"/>
  <c r="AA16" i="1" s="1"/>
  <c r="AG16" i="1"/>
  <c r="AB16" i="1"/>
  <c r="AR16" i="1" s="1"/>
  <c r="AC18" i="1"/>
  <c r="AS18" i="1" s="1"/>
  <c r="AB21" i="1"/>
  <c r="AQ21" i="1" s="1"/>
  <c r="AY21" i="1"/>
  <c r="AD22" i="1"/>
  <c r="AU22" i="1" s="1"/>
  <c r="AC24" i="1"/>
  <c r="AS24" i="1" s="1"/>
  <c r="AE27" i="1"/>
  <c r="T27" i="1"/>
  <c r="AF27" i="1" s="1"/>
  <c r="AB27" i="1"/>
  <c r="AR27" i="1" s="1"/>
  <c r="V28" i="1"/>
  <c r="AA28" i="1" s="1"/>
  <c r="AG28" i="1"/>
  <c r="AB28" i="1"/>
  <c r="AR28" i="1" s="1"/>
  <c r="AC30" i="1"/>
  <c r="AS30" i="1" s="1"/>
  <c r="AB33" i="1"/>
  <c r="AC35" i="1"/>
  <c r="AC42" i="1"/>
  <c r="AB44" i="1"/>
  <c r="AD46" i="1"/>
  <c r="AB47" i="1"/>
  <c r="AD49" i="1"/>
  <c r="AC51" i="1"/>
  <c r="AB56" i="1"/>
  <c r="AD58" i="1"/>
  <c r="AB59" i="1"/>
  <c r="AD61" i="1"/>
  <c r="AC63" i="1"/>
  <c r="AD68" i="1"/>
  <c r="AC71" i="1"/>
  <c r="AC73" i="1"/>
  <c r="AB82" i="1"/>
  <c r="AC89" i="1"/>
  <c r="AC93" i="1"/>
  <c r="AB128" i="1"/>
  <c r="AB140" i="1"/>
  <c r="AB144" i="1"/>
  <c r="AB150" i="1"/>
  <c r="AB154" i="1"/>
  <c r="AB168" i="1"/>
  <c r="AB192" i="1"/>
  <c r="AD120" i="1"/>
  <c r="AC123" i="1"/>
  <c r="AC129" i="1"/>
  <c r="AD138" i="1"/>
  <c r="AD146" i="1"/>
  <c r="AB159" i="1"/>
  <c r="AC165" i="1"/>
  <c r="AC175" i="1"/>
  <c r="AD188" i="1"/>
  <c r="AD207" i="1"/>
  <c r="AC286" i="1"/>
  <c r="AB341" i="1"/>
  <c r="U6" i="1"/>
  <c r="Z6" i="1" s="1"/>
  <c r="U10" i="1"/>
  <c r="Z10" i="1" s="1"/>
  <c r="U14" i="1"/>
  <c r="Z14" i="1" s="1"/>
  <c r="AS17" i="1"/>
  <c r="AI17" i="1" s="1"/>
  <c r="U18" i="1"/>
  <c r="Z18" i="1" s="1"/>
  <c r="AS21" i="1"/>
  <c r="AI21" i="1" s="1"/>
  <c r="U22" i="1"/>
  <c r="Z22" i="1" s="1"/>
  <c r="U26" i="1"/>
  <c r="Z26" i="1" s="1"/>
  <c r="AE28" i="1"/>
  <c r="AS29" i="1"/>
  <c r="AI29" i="1" s="1"/>
  <c r="U30" i="1"/>
  <c r="Z30" i="1" s="1"/>
  <c r="AC72" i="1"/>
  <c r="AD75" i="1"/>
  <c r="AD78" i="1"/>
  <c r="AD79" i="1"/>
  <c r="AD80" i="1"/>
  <c r="AC83" i="1"/>
  <c r="AD85" i="1"/>
  <c r="AC86" i="1"/>
  <c r="AA87" i="1"/>
  <c r="AB92" i="1"/>
  <c r="AB94" i="1"/>
  <c r="AD96" i="1"/>
  <c r="AD97" i="1"/>
  <c r="AD98" i="1"/>
  <c r="AA99" i="1"/>
  <c r="AA104" i="1"/>
  <c r="AA107" i="1"/>
  <c r="AB112" i="1"/>
  <c r="AB114" i="1"/>
  <c r="AD118" i="1"/>
  <c r="AB123" i="1"/>
  <c r="AD126" i="1"/>
  <c r="AC131" i="1"/>
  <c r="AA135" i="1"/>
  <c r="AD136" i="1"/>
  <c r="AC137" i="1"/>
  <c r="AC139" i="1"/>
  <c r="AA143" i="1"/>
  <c r="AD144" i="1"/>
  <c r="AC145" i="1"/>
  <c r="AC147" i="1"/>
  <c r="AA151" i="1"/>
  <c r="AD152" i="1"/>
  <c r="AC153" i="1"/>
  <c r="AC155" i="1"/>
  <c r="AA159" i="1"/>
  <c r="AD160" i="1"/>
  <c r="AC161" i="1"/>
  <c r="AB163" i="1"/>
  <c r="AC169" i="1"/>
  <c r="AB174" i="1"/>
  <c r="AB176" i="1"/>
  <c r="AC179" i="1"/>
  <c r="AB187" i="1"/>
  <c r="AD190" i="1"/>
  <c r="AD191" i="1"/>
  <c r="AB194" i="1"/>
  <c r="AB213" i="1"/>
  <c r="AC213" i="1"/>
  <c r="AD217" i="1"/>
  <c r="AD219" i="1"/>
  <c r="AB241" i="1"/>
  <c r="AD84" i="1"/>
  <c r="AA96" i="1"/>
  <c r="AD100" i="1"/>
  <c r="AD108" i="1"/>
  <c r="AD109" i="1"/>
  <c r="AD110" i="1"/>
  <c r="AC66" i="1"/>
  <c r="AA79" i="1"/>
  <c r="AD88" i="1"/>
  <c r="AD93" i="1"/>
  <c r="AD94" i="1"/>
  <c r="AB96" i="1"/>
  <c r="AC97" i="1"/>
  <c r="AB98" i="1"/>
  <c r="AA100" i="1"/>
  <c r="AA103" i="1"/>
  <c r="AA108" i="1"/>
  <c r="AD112" i="1"/>
  <c r="AD113" i="1"/>
  <c r="AD114" i="1"/>
  <c r="AB119" i="1"/>
  <c r="AD122" i="1"/>
  <c r="AC122" i="1"/>
  <c r="AB127" i="1"/>
  <c r="AD130" i="1"/>
  <c r="AA131" i="1"/>
  <c r="AD132" i="1"/>
  <c r="AC133" i="1"/>
  <c r="AC135" i="1"/>
  <c r="AA139" i="1"/>
  <c r="AD140" i="1"/>
  <c r="AC141" i="1"/>
  <c r="AC143" i="1"/>
  <c r="AA147" i="1"/>
  <c r="AD148" i="1"/>
  <c r="AC149" i="1"/>
  <c r="AC151" i="1"/>
  <c r="AD153" i="1"/>
  <c r="AA155" i="1"/>
  <c r="AD156" i="1"/>
  <c r="AC157" i="1"/>
  <c r="AC159" i="1"/>
  <c r="AA167" i="1"/>
  <c r="AD170" i="1"/>
  <c r="AB171" i="1"/>
  <c r="AC174" i="1"/>
  <c r="AB182" i="1"/>
  <c r="AC187" i="1"/>
  <c r="AB190" i="1"/>
  <c r="AC195" i="1"/>
  <c r="AD196" i="1"/>
  <c r="AA197" i="1"/>
  <c r="AB202" i="1"/>
  <c r="AD203" i="1"/>
  <c r="AD205" i="1"/>
  <c r="AD206" i="1"/>
  <c r="AC209" i="1"/>
  <c r="AC228" i="1"/>
  <c r="AD243" i="1"/>
  <c r="AC64" i="1"/>
  <c r="AB66" i="1"/>
  <c r="AB70" i="1"/>
  <c r="AB76" i="1"/>
  <c r="AD82" i="1"/>
  <c r="AB86" i="1"/>
  <c r="AA91" i="1"/>
  <c r="AD101" i="1"/>
  <c r="AD102" i="1"/>
  <c r="AB104" i="1"/>
  <c r="AC105" i="1"/>
  <c r="AB106" i="1"/>
  <c r="AA111" i="1"/>
  <c r="AA119" i="1"/>
  <c r="AC121" i="1"/>
  <c r="AA127" i="1"/>
  <c r="AD128" i="1"/>
  <c r="AB135" i="1"/>
  <c r="AB143" i="1"/>
  <c r="AB151" i="1"/>
  <c r="AD154" i="1"/>
  <c r="AD162" i="1"/>
  <c r="AB170" i="1"/>
  <c r="AA171" i="1"/>
  <c r="AB186" i="1"/>
  <c r="AC194" i="1"/>
  <c r="AD197" i="1"/>
  <c r="AC206" i="1"/>
  <c r="AB214" i="1"/>
  <c r="AD222" i="1"/>
  <c r="AC226" i="1"/>
  <c r="AB230" i="1"/>
  <c r="AV8" i="1"/>
  <c r="AJ8" i="1" s="1"/>
  <c r="AV12" i="1"/>
  <c r="AV20" i="1"/>
  <c r="AJ20" i="1" s="1"/>
  <c r="AV24" i="1"/>
  <c r="AJ24" i="1" s="1"/>
  <c r="AC36" i="1"/>
  <c r="AB37" i="1"/>
  <c r="AC40" i="1"/>
  <c r="AB41" i="1"/>
  <c r="AC44" i="1"/>
  <c r="AB45" i="1"/>
  <c r="AC48" i="1"/>
  <c r="AB49" i="1"/>
  <c r="AC52" i="1"/>
  <c r="AB53" i="1"/>
  <c r="AC56" i="1"/>
  <c r="AB57" i="1"/>
  <c r="AC60" i="1"/>
  <c r="AB61" i="1"/>
  <c r="AD64" i="1"/>
  <c r="AB65" i="1"/>
  <c r="AB74" i="1"/>
  <c r="AD86" i="1"/>
  <c r="AD92" i="1"/>
  <c r="AB6" i="1"/>
  <c r="AR6" i="1" s="1"/>
  <c r="AY6" i="1"/>
  <c r="AB10" i="1"/>
  <c r="AQ10" i="1" s="1"/>
  <c r="AY10" i="1"/>
  <c r="AB14" i="1"/>
  <c r="AQ14" i="1" s="1"/>
  <c r="AY14" i="1"/>
  <c r="AB18" i="1"/>
  <c r="AQ18" i="1" s="1"/>
  <c r="AY18" i="1"/>
  <c r="AB22" i="1"/>
  <c r="AR22" i="1" s="1"/>
  <c r="AY22" i="1"/>
  <c r="AB26" i="1"/>
  <c r="AQ26" i="1" s="1"/>
  <c r="AY26" i="1"/>
  <c r="AB30" i="1"/>
  <c r="AQ30" i="1" s="1"/>
  <c r="AY30" i="1"/>
  <c r="AB34" i="1"/>
  <c r="AB38" i="1"/>
  <c r="AB42" i="1"/>
  <c r="AB46" i="1"/>
  <c r="AB50" i="1"/>
  <c r="AB54" i="1"/>
  <c r="AB58" i="1"/>
  <c r="AB62" i="1"/>
  <c r="AB67" i="1"/>
  <c r="AD69" i="1"/>
  <c r="AD76" i="1"/>
  <c r="AD81" i="1"/>
  <c r="AA83" i="1"/>
  <c r="AD90" i="1"/>
  <c r="AA95" i="1"/>
  <c r="AC95" i="1"/>
  <c r="AB97" i="1"/>
  <c r="AB100" i="1"/>
  <c r="AC101" i="1"/>
  <c r="AB102" i="1"/>
  <c r="AD103" i="1"/>
  <c r="AD104" i="1"/>
  <c r="AD105" i="1"/>
  <c r="AD106" i="1"/>
  <c r="AB108" i="1"/>
  <c r="AC109" i="1"/>
  <c r="AB110" i="1"/>
  <c r="AA112" i="1"/>
  <c r="AA115" i="1"/>
  <c r="AC115" i="1"/>
  <c r="AD116" i="1"/>
  <c r="AC117" i="1"/>
  <c r="AC119" i="1"/>
  <c r="AD121" i="1"/>
  <c r="AA123" i="1"/>
  <c r="AD123" i="1"/>
  <c r="AD124" i="1"/>
  <c r="AC125" i="1"/>
  <c r="AC127" i="1"/>
  <c r="AD129" i="1"/>
  <c r="AB131" i="1"/>
  <c r="AD134" i="1"/>
  <c r="AC134" i="1"/>
  <c r="AB139" i="1"/>
  <c r="AD142" i="1"/>
  <c r="AC142" i="1"/>
  <c r="AB147" i="1"/>
  <c r="AD150" i="1"/>
  <c r="AC150" i="1"/>
  <c r="AB155" i="1"/>
  <c r="AD158" i="1"/>
  <c r="AC158" i="1"/>
  <c r="AA163" i="1"/>
  <c r="AD165" i="1"/>
  <c r="AD166" i="1"/>
  <c r="AB167" i="1"/>
  <c r="AD167" i="1"/>
  <c r="AC170" i="1"/>
  <c r="AD174" i="1"/>
  <c r="AB178" i="1"/>
  <c r="AC183" i="1"/>
  <c r="AC186" i="1"/>
  <c r="AD223" i="1"/>
  <c r="AB233" i="1"/>
  <c r="AC236" i="1"/>
  <c r="AC239" i="1"/>
  <c r="AC255" i="1"/>
  <c r="AC76" i="1"/>
  <c r="AC80" i="1"/>
  <c r="AC84" i="1"/>
  <c r="AC88" i="1"/>
  <c r="AC92" i="1"/>
  <c r="AC96" i="1"/>
  <c r="AC100" i="1"/>
  <c r="AC104" i="1"/>
  <c r="AC108" i="1"/>
  <c r="AC112" i="1"/>
  <c r="AB117" i="1"/>
  <c r="AB121" i="1"/>
  <c r="AB125" i="1"/>
  <c r="AB129" i="1"/>
  <c r="AB133" i="1"/>
  <c r="AB137" i="1"/>
  <c r="AB141" i="1"/>
  <c r="AB145" i="1"/>
  <c r="AB149" i="1"/>
  <c r="AB153" i="1"/>
  <c r="AB157" i="1"/>
  <c r="AB161" i="1"/>
  <c r="AC163" i="1"/>
  <c r="AB165" i="1"/>
  <c r="AC167" i="1"/>
  <c r="AB169" i="1"/>
  <c r="AC171" i="1"/>
  <c r="AD173" i="1"/>
  <c r="AD175" i="1"/>
  <c r="AD177" i="1"/>
  <c r="AD179" i="1"/>
  <c r="AD181" i="1"/>
  <c r="AD183" i="1"/>
  <c r="AD185" i="1"/>
  <c r="AD187" i="1"/>
  <c r="AC191" i="1"/>
  <c r="AB195" i="1"/>
  <c r="AC196" i="1"/>
  <c r="AC197" i="1"/>
  <c r="AC199" i="1"/>
  <c r="AB199" i="1"/>
  <c r="AD201" i="1"/>
  <c r="AD212" i="1"/>
  <c r="AB218" i="1"/>
  <c r="AD221" i="1"/>
  <c r="AC222" i="1"/>
  <c r="AB226" i="1"/>
  <c r="AA232" i="1"/>
  <c r="AC237" i="1"/>
  <c r="AB244" i="1"/>
  <c r="AB245" i="1"/>
  <c r="AA248" i="1"/>
  <c r="AB255" i="1"/>
  <c r="AD255" i="1"/>
  <c r="AD259" i="1"/>
  <c r="AC210" i="1"/>
  <c r="AB211" i="1"/>
  <c r="AA212" i="1"/>
  <c r="AC214" i="1"/>
  <c r="AB221" i="1"/>
  <c r="AC224" i="1"/>
  <c r="AB227" i="1"/>
  <c r="AA229" i="1"/>
  <c r="AD229" i="1"/>
  <c r="AC230" i="1"/>
  <c r="AB234" i="1"/>
  <c r="AD235" i="1"/>
  <c r="AD236" i="1"/>
  <c r="AD239" i="1"/>
  <c r="AD251" i="1"/>
  <c r="AB253" i="1"/>
  <c r="AB271" i="1"/>
  <c r="AD273" i="1"/>
  <c r="AD276" i="1"/>
  <c r="AB279" i="1"/>
  <c r="AC281" i="1"/>
  <c r="AB281" i="1"/>
  <c r="AB299" i="1"/>
  <c r="AB303" i="1"/>
  <c r="AB318" i="1"/>
  <c r="AC116" i="1"/>
  <c r="AC120" i="1"/>
  <c r="AC124" i="1"/>
  <c r="AC128" i="1"/>
  <c r="AC132" i="1"/>
  <c r="AC136" i="1"/>
  <c r="AC140" i="1"/>
  <c r="AC144" i="1"/>
  <c r="AC148" i="1"/>
  <c r="AC152" i="1"/>
  <c r="AC156" i="1"/>
  <c r="AC160" i="1"/>
  <c r="AC164" i="1"/>
  <c r="AC168" i="1"/>
  <c r="AB173" i="1"/>
  <c r="AB177" i="1"/>
  <c r="AB181" i="1"/>
  <c r="AB185" i="1"/>
  <c r="AB191" i="1"/>
  <c r="AD193" i="1"/>
  <c r="AB198" i="1"/>
  <c r="AC201" i="1"/>
  <c r="AB205" i="1"/>
  <c r="AC208" i="1"/>
  <c r="AD209" i="1"/>
  <c r="AD211" i="1"/>
  <c r="AD213" i="1"/>
  <c r="AB215" i="1"/>
  <c r="AC216" i="1"/>
  <c r="AC217" i="1"/>
  <c r="AB225" i="1"/>
  <c r="AD232" i="1"/>
  <c r="AC234" i="1"/>
  <c r="AB237" i="1"/>
  <c r="AD240" i="1"/>
  <c r="AB243" i="1"/>
  <c r="AC263" i="1"/>
  <c r="AD272" i="1"/>
  <c r="AB291" i="1"/>
  <c r="AB189" i="1"/>
  <c r="AB193" i="1"/>
  <c r="AD204" i="1"/>
  <c r="AB207" i="1"/>
  <c r="AD220" i="1"/>
  <c r="AB223" i="1"/>
  <c r="AD225" i="1"/>
  <c r="AA228" i="1"/>
  <c r="AA236" i="1"/>
  <c r="AD242" i="1"/>
  <c r="AC242" i="1"/>
  <c r="AD244" i="1"/>
  <c r="AD245" i="1"/>
  <c r="AB247" i="1"/>
  <c r="AD247" i="1"/>
  <c r="AD260" i="1"/>
  <c r="AC264" i="1"/>
  <c r="AC268" i="1"/>
  <c r="AC280" i="1"/>
  <c r="AB284" i="1"/>
  <c r="AD342" i="1"/>
  <c r="AB201" i="1"/>
  <c r="AD210" i="1"/>
  <c r="AB217" i="1"/>
  <c r="AD226" i="1"/>
  <c r="AD227" i="1"/>
  <c r="AB228" i="1"/>
  <c r="AB231" i="1"/>
  <c r="AB235" i="1"/>
  <c r="AB239" i="1"/>
  <c r="AC240" i="1"/>
  <c r="AC247" i="1"/>
  <c r="AC248" i="1"/>
  <c r="AC249" i="1"/>
  <c r="AB251" i="1"/>
  <c r="AD252" i="1"/>
  <c r="AB257" i="1"/>
  <c r="AD264" i="1"/>
  <c r="AA270" i="1"/>
  <c r="AC276" i="1"/>
  <c r="AB282" i="1"/>
  <c r="AC282" i="1"/>
  <c r="AB285" i="1"/>
  <c r="AB287" i="1"/>
  <c r="AC244" i="1"/>
  <c r="AB248" i="1"/>
  <c r="AA256" i="1"/>
  <c r="AD257" i="1"/>
  <c r="AD263" i="1"/>
  <c r="AB267" i="1"/>
  <c r="AD269" i="1"/>
  <c r="AD275" i="1"/>
  <c r="AC277" i="1"/>
  <c r="AB277" i="1"/>
  <c r="AB278" i="1"/>
  <c r="AB280" i="1"/>
  <c r="AD283" i="1"/>
  <c r="AC284" i="1"/>
  <c r="AD289" i="1"/>
  <c r="AC296" i="1"/>
  <c r="AD300" i="1"/>
  <c r="AB351" i="1"/>
  <c r="AB252" i="1"/>
  <c r="AB256" i="1"/>
  <c r="AB261" i="1"/>
  <c r="AC267" i="1"/>
  <c r="AB268" i="1"/>
  <c r="AC270" i="1"/>
  <c r="AB273" i="1"/>
  <c r="AC274" i="1"/>
  <c r="AD277" i="1"/>
  <c r="AD279" i="1"/>
  <c r="AA283" i="1"/>
  <c r="AB286" i="1"/>
  <c r="AD292" i="1"/>
  <c r="AD293" i="1"/>
  <c r="AB297" i="1"/>
  <c r="AD304" i="1"/>
  <c r="AA308" i="1"/>
  <c r="AC311" i="1"/>
  <c r="AD311" i="1"/>
  <c r="AB203" i="1"/>
  <c r="AB219" i="1"/>
  <c r="AD231" i="1"/>
  <c r="AD233" i="1"/>
  <c r="AB240" i="1"/>
  <c r="AC243" i="1"/>
  <c r="AC252" i="1"/>
  <c r="AC256" i="1"/>
  <c r="AC258" i="1"/>
  <c r="AC260" i="1"/>
  <c r="AC262" i="1"/>
  <c r="AB265" i="1"/>
  <c r="AC266" i="1"/>
  <c r="AD266" i="1"/>
  <c r="AD267" i="1"/>
  <c r="AC272" i="1"/>
  <c r="AB275" i="1"/>
  <c r="AC278" i="1"/>
  <c r="AA279" i="1"/>
  <c r="AB283" i="1"/>
  <c r="AB288" i="1"/>
  <c r="AC324" i="1"/>
  <c r="AB295" i="1"/>
  <c r="AD296" i="1"/>
  <c r="AD298" i="1"/>
  <c r="AA300" i="1"/>
  <c r="AC303" i="1"/>
  <c r="AD303" i="1"/>
  <c r="AB310" i="1"/>
  <c r="AD317" i="1"/>
  <c r="AB321" i="1"/>
  <c r="AB323" i="1"/>
  <c r="AC323" i="1"/>
  <c r="AC326" i="1"/>
  <c r="AC336" i="1"/>
  <c r="AB269" i="1"/>
  <c r="AA274" i="1"/>
  <c r="AD281" i="1"/>
  <c r="AD285" i="1"/>
  <c r="AD290" i="1"/>
  <c r="AA292" i="1"/>
  <c r="AC295" i="1"/>
  <c r="AD295" i="1"/>
  <c r="AB302" i="1"/>
  <c r="AD309" i="1"/>
  <c r="AC312" i="1"/>
  <c r="AB315" i="1"/>
  <c r="AD316" i="1"/>
  <c r="AB319" i="1"/>
  <c r="AC320" i="1"/>
  <c r="AD323" i="1"/>
  <c r="AD325" i="1"/>
  <c r="AB329" i="1"/>
  <c r="AC334" i="1"/>
  <c r="AB339" i="1"/>
  <c r="AD346" i="1"/>
  <c r="AD350" i="1"/>
  <c r="AD198" i="1"/>
  <c r="AC225" i="1"/>
  <c r="AC229" i="1"/>
  <c r="AC233" i="1"/>
  <c r="AB238" i="1"/>
  <c r="AB242" i="1"/>
  <c r="AB246" i="1"/>
  <c r="AB250" i="1"/>
  <c r="AB254" i="1"/>
  <c r="AD271" i="1"/>
  <c r="AA278" i="1"/>
  <c r="AA282" i="1"/>
  <c r="AA288" i="1"/>
  <c r="AB294" i="1"/>
  <c r="AD301" i="1"/>
  <c r="AC304" i="1"/>
  <c r="AB307" i="1"/>
  <c r="AD308" i="1"/>
  <c r="AB311" i="1"/>
  <c r="AD312" i="1"/>
  <c r="AD314" i="1"/>
  <c r="AA316" i="1"/>
  <c r="AC319" i="1"/>
  <c r="AD319" i="1"/>
  <c r="AD321" i="1"/>
  <c r="AB324" i="1"/>
  <c r="AD327" i="1"/>
  <c r="AD345" i="1"/>
  <c r="AC271" i="1"/>
  <c r="AC275" i="1"/>
  <c r="AC279" i="1"/>
  <c r="AC283" i="1"/>
  <c r="AD287" i="1"/>
  <c r="AB290" i="1"/>
  <c r="AC291" i="1"/>
  <c r="AC292" i="1"/>
  <c r="AD294" i="1"/>
  <c r="AD297" i="1"/>
  <c r="AB298" i="1"/>
  <c r="AC299" i="1"/>
  <c r="AC300" i="1"/>
  <c r="AD302" i="1"/>
  <c r="AD305" i="1"/>
  <c r="AB306" i="1"/>
  <c r="AC307" i="1"/>
  <c r="AC308" i="1"/>
  <c r="AD310" i="1"/>
  <c r="AD313" i="1"/>
  <c r="AB314" i="1"/>
  <c r="AC315" i="1"/>
  <c r="AC316" i="1"/>
  <c r="AD318" i="1"/>
  <c r="AC322" i="1"/>
  <c r="AB325" i="1"/>
  <c r="AC328" i="1"/>
  <c r="AD333" i="1"/>
  <c r="AB335" i="1"/>
  <c r="AD337" i="1"/>
  <c r="AD338" i="1"/>
  <c r="AC340" i="1"/>
  <c r="AC341" i="1"/>
  <c r="AC356" i="1"/>
  <c r="AC293" i="1"/>
  <c r="AC297" i="1"/>
  <c r="AC301" i="1"/>
  <c r="AC305" i="1"/>
  <c r="AC309" i="1"/>
  <c r="AC313" i="1"/>
  <c r="AC317" i="1"/>
  <c r="AB320" i="1"/>
  <c r="AC327" i="1"/>
  <c r="AD331" i="1"/>
  <c r="AA338" i="1"/>
  <c r="AD339" i="1"/>
  <c r="AC342" i="1"/>
  <c r="AD343" i="1"/>
  <c r="AB347" i="1"/>
  <c r="AB355" i="1"/>
  <c r="AB359" i="1"/>
  <c r="AD320" i="1"/>
  <c r="AC330" i="1"/>
  <c r="AC332" i="1"/>
  <c r="AB333" i="1"/>
  <c r="AA335" i="1"/>
  <c r="AB337" i="1"/>
  <c r="AB342" i="1"/>
  <c r="AC346" i="1"/>
  <c r="AB349" i="1"/>
  <c r="AC360" i="1"/>
  <c r="AD324" i="1"/>
  <c r="AD335" i="1"/>
  <c r="AD336" i="1"/>
  <c r="AD341" i="1"/>
  <c r="AA342" i="1"/>
  <c r="AB345" i="1"/>
  <c r="AD357" i="1"/>
  <c r="AD328" i="1"/>
  <c r="AC335" i="1"/>
  <c r="AB340" i="1"/>
  <c r="AD344" i="1"/>
  <c r="AD349" i="1"/>
  <c r="AD353" i="1"/>
  <c r="AB354" i="1"/>
  <c r="AB357" i="1"/>
  <c r="AB328" i="1"/>
  <c r="AD332" i="1"/>
  <c r="AC339" i="1"/>
  <c r="AB344" i="1"/>
  <c r="AC348" i="1"/>
  <c r="AA350" i="1"/>
  <c r="AB353" i="1"/>
  <c r="AA354" i="1"/>
  <c r="AB358" i="1"/>
  <c r="AD360" i="1"/>
  <c r="AB346" i="1"/>
  <c r="AC352" i="1"/>
  <c r="AA358" i="1"/>
  <c r="AB352" i="1"/>
  <c r="AC354" i="1"/>
  <c r="AB356" i="1"/>
  <c r="AC358" i="1"/>
  <c r="AB360" i="1"/>
  <c r="AC351" i="1"/>
  <c r="AC355" i="1"/>
  <c r="AC359" i="1"/>
  <c r="K8" i="9"/>
  <c r="G42" i="5"/>
  <c r="BD6" i="1"/>
  <c r="BE6" i="1" s="1"/>
  <c r="AN6" i="1" s="1"/>
  <c r="BD21" i="1"/>
  <c r="BE21" i="1" s="1"/>
  <c r="AN21" i="1" s="1"/>
  <c r="BD18" i="1"/>
  <c r="BE18" i="1" s="1"/>
  <c r="AN18" i="1" s="1"/>
  <c r="BD8" i="1"/>
  <c r="BE8" i="1" s="1"/>
  <c r="AN8" i="1" s="1"/>
  <c r="BD17" i="1"/>
  <c r="BE17" i="1" s="1"/>
  <c r="AN17" i="1" s="1"/>
  <c r="BD7" i="1"/>
  <c r="BE7" i="1" s="1"/>
  <c r="AN7" i="1" s="1"/>
  <c r="BD10" i="1"/>
  <c r="BE10" i="1" s="1"/>
  <c r="AN10" i="1" s="1"/>
  <c r="BD24" i="1"/>
  <c r="BE24" i="1" s="1"/>
  <c r="AN24" i="1" s="1"/>
  <c r="BD12" i="1"/>
  <c r="BE12" i="1" s="1"/>
  <c r="AN12" i="1" s="1"/>
  <c r="BD13" i="1"/>
  <c r="BE13" i="1" s="1"/>
  <c r="AN13" i="1" s="1"/>
  <c r="BD16" i="1"/>
  <c r="BE16" i="1" s="1"/>
  <c r="AN16" i="1" s="1"/>
  <c r="BD26" i="1"/>
  <c r="BE26" i="1" s="1"/>
  <c r="AN26" i="1" s="1"/>
  <c r="BD22" i="1"/>
  <c r="BE22" i="1" s="1"/>
  <c r="AN22" i="1" s="1"/>
  <c r="BD28" i="1"/>
  <c r="BE28" i="1" s="1"/>
  <c r="AN28" i="1" s="1"/>
  <c r="BD29" i="1"/>
  <c r="BE29" i="1" s="1"/>
  <c r="AN29" i="1" s="1"/>
  <c r="BD27" i="1"/>
  <c r="BE27" i="1" s="1"/>
  <c r="AN27" i="1" s="1"/>
  <c r="BD23" i="1"/>
  <c r="BE23" i="1" s="1"/>
  <c r="AN23" i="1" s="1"/>
  <c r="BD19" i="1"/>
  <c r="BE19" i="1" s="1"/>
  <c r="AN19" i="1" s="1"/>
  <c r="BD15" i="1"/>
  <c r="BE15" i="1" s="1"/>
  <c r="AN15" i="1" s="1"/>
  <c r="BD11" i="1"/>
  <c r="BE11" i="1" s="1"/>
  <c r="AN11" i="1" s="1"/>
  <c r="BD9" i="1"/>
  <c r="BE9" i="1" s="1"/>
  <c r="AN9" i="1" s="1"/>
  <c r="BD14" i="1"/>
  <c r="BE14" i="1" s="1"/>
  <c r="AN14" i="1" s="1"/>
  <c r="BD20" i="1"/>
  <c r="BE20" i="1" s="1"/>
  <c r="AN20" i="1" s="1"/>
  <c r="BD25" i="1"/>
  <c r="BE25" i="1" s="1"/>
  <c r="AN25" i="1" s="1"/>
  <c r="BD30" i="1"/>
  <c r="BE30" i="1" s="1"/>
  <c r="AN30" i="1" s="1"/>
  <c r="AL16" i="1" l="1"/>
  <c r="AL23" i="1"/>
  <c r="AL21" i="1"/>
  <c r="AL13" i="1"/>
  <c r="AL25" i="1"/>
  <c r="AL28" i="1"/>
  <c r="AL10" i="1"/>
  <c r="AL27" i="1"/>
  <c r="AL22" i="1"/>
  <c r="AL6" i="1"/>
  <c r="AL24" i="1"/>
  <c r="AL26" i="1"/>
  <c r="AL18" i="1"/>
  <c r="AL7" i="1"/>
  <c r="AL11" i="1"/>
  <c r="BK27" i="1"/>
  <c r="AL9" i="1"/>
  <c r="AL17" i="1"/>
  <c r="AL8" i="1"/>
  <c r="AL20" i="1"/>
  <c r="AL19" i="1"/>
  <c r="BJ11" i="1"/>
  <c r="BK11" i="1" s="1"/>
  <c r="AU13" i="1"/>
  <c r="AJ13" i="1" s="1"/>
  <c r="AJ12" i="1"/>
  <c r="AS9" i="1"/>
  <c r="AI9" i="1" s="1"/>
  <c r="AS13" i="1"/>
  <c r="AI13" i="1" s="1"/>
  <c r="AQ16" i="1"/>
  <c r="AH16" i="1" s="1"/>
  <c r="AU15" i="1"/>
  <c r="AJ15" i="1" s="1"/>
  <c r="AI15" i="1"/>
  <c r="AL30" i="1"/>
  <c r="BK12" i="1"/>
  <c r="BJ26" i="1"/>
  <c r="BK26" i="1" s="1"/>
  <c r="BK29" i="1"/>
  <c r="AL29" i="1"/>
  <c r="AL15" i="1"/>
  <c r="BK15" i="1"/>
  <c r="BK22" i="1"/>
  <c r="BJ24" i="1"/>
  <c r="BK24" i="1" s="1"/>
  <c r="BK28" i="1"/>
  <c r="BK25" i="1"/>
  <c r="BK20" i="1"/>
  <c r="BK16" i="1"/>
  <c r="AL14" i="1"/>
  <c r="AL12" i="1"/>
  <c r="BJ18" i="1"/>
  <c r="BK18" i="1" s="1"/>
  <c r="BJ14" i="1"/>
  <c r="BK14" i="1" s="1"/>
  <c r="BK10" i="1"/>
  <c r="BK9" i="1"/>
  <c r="BJ8" i="1"/>
  <c r="BK8" i="1" s="1"/>
  <c r="BK7" i="1"/>
  <c r="AQ28" i="1"/>
  <c r="AH28" i="1" s="1"/>
  <c r="AQ11" i="1"/>
  <c r="AH11" i="1" s="1"/>
  <c r="AV16" i="1"/>
  <c r="AJ16" i="1" s="1"/>
  <c r="AV6" i="1"/>
  <c r="AJ6" i="1" s="1"/>
  <c r="AR14" i="1"/>
  <c r="AH14" i="1" s="1"/>
  <c r="AT24" i="1"/>
  <c r="AI24" i="1" s="1"/>
  <c r="AT28" i="1"/>
  <c r="AI28" i="1" s="1"/>
  <c r="AV11" i="1"/>
  <c r="AU11" i="1"/>
  <c r="AU17" i="1"/>
  <c r="AV17" i="1"/>
  <c r="AU7" i="1"/>
  <c r="AV7" i="1"/>
  <c r="AS20" i="1"/>
  <c r="AT20" i="1"/>
  <c r="AQ20" i="1"/>
  <c r="AR20" i="1"/>
  <c r="AR23" i="1"/>
  <c r="AH23" i="1" s="1"/>
  <c r="AT25" i="1"/>
  <c r="AS25" i="1"/>
  <c r="AS12" i="1"/>
  <c r="AT12" i="1"/>
  <c r="AU28" i="1"/>
  <c r="AV28" i="1"/>
  <c r="AT16" i="1"/>
  <c r="AS16" i="1"/>
  <c r="AV14" i="1"/>
  <c r="AU14" i="1"/>
  <c r="AQ19" i="1"/>
  <c r="AR19" i="1"/>
  <c r="AS26" i="1"/>
  <c r="AI26" i="1" s="1"/>
  <c r="AI23" i="1"/>
  <c r="AR13" i="1"/>
  <c r="AH13" i="1" s="1"/>
  <c r="AR7" i="1"/>
  <c r="AH7" i="1" s="1"/>
  <c r="AJ30" i="1"/>
  <c r="AI11" i="1"/>
  <c r="AR25" i="1"/>
  <c r="AH25" i="1" s="1"/>
  <c r="AU19" i="1"/>
  <c r="AJ19" i="1" s="1"/>
  <c r="AV10" i="1"/>
  <c r="AJ10" i="1" s="1"/>
  <c r="AU25" i="1"/>
  <c r="AJ25" i="1" s="1"/>
  <c r="AU23" i="1"/>
  <c r="AJ23" i="1" s="1"/>
  <c r="AI7" i="1"/>
  <c r="AT8" i="1"/>
  <c r="AI8" i="1" s="1"/>
  <c r="AT6" i="1"/>
  <c r="AI6" i="1" s="1"/>
  <c r="AS27" i="1"/>
  <c r="AI27" i="1" s="1"/>
  <c r="AS14" i="1"/>
  <c r="AI14" i="1" s="1"/>
  <c r="AR18" i="1"/>
  <c r="AH18" i="1" s="1"/>
  <c r="AQ27" i="1"/>
  <c r="AH27" i="1" s="1"/>
  <c r="AU29" i="1"/>
  <c r="AJ29" i="1" s="1"/>
  <c r="AQ15" i="1"/>
  <c r="AH15" i="1" s="1"/>
  <c r="AQ9" i="1"/>
  <c r="AH9" i="1" s="1"/>
  <c r="AV27" i="1"/>
  <c r="AJ27" i="1" s="1"/>
  <c r="AU21" i="1"/>
  <c r="AJ21" i="1" s="1"/>
  <c r="AQ29" i="1"/>
  <c r="AH29" i="1" s="1"/>
  <c r="AR17" i="1"/>
  <c r="AH17" i="1" s="1"/>
  <c r="AR30" i="1"/>
  <c r="AH30" i="1" s="1"/>
  <c r="AR26" i="1"/>
  <c r="AH26" i="1" s="1"/>
  <c r="AR10" i="1"/>
  <c r="AH10" i="1" s="1"/>
  <c r="AR21" i="1"/>
  <c r="AH21" i="1" s="1"/>
  <c r="AS10" i="1"/>
  <c r="AI10" i="1" s="1"/>
  <c r="AU26" i="1"/>
  <c r="AJ26" i="1" s="1"/>
  <c r="AT22" i="1"/>
  <c r="AI22" i="1" s="1"/>
  <c r="AI19" i="1"/>
  <c r="AQ22" i="1"/>
  <c r="AH22" i="1" s="1"/>
  <c r="AQ6" i="1"/>
  <c r="AH6" i="1" s="1"/>
  <c r="AV22" i="1"/>
  <c r="AJ22" i="1" s="1"/>
  <c r="AU9" i="1"/>
  <c r="AJ9" i="1" s="1"/>
  <c r="AT30" i="1"/>
  <c r="AI30" i="1" s="1"/>
  <c r="AT18" i="1"/>
  <c r="AI18" i="1" s="1"/>
  <c r="AJ18" i="1"/>
  <c r="BF7" i="1"/>
  <c r="BG7" i="1" s="1"/>
  <c r="AO7" i="1" s="1"/>
  <c r="BF14" i="1"/>
  <c r="BG14" i="1" s="1"/>
  <c r="AO14" i="1" s="1"/>
  <c r="BF18" i="1"/>
  <c r="BG18" i="1" s="1"/>
  <c r="AO18" i="1" s="1"/>
  <c r="BF27" i="1"/>
  <c r="BG27" i="1" s="1"/>
  <c r="AO27" i="1" s="1"/>
  <c r="BF30" i="1"/>
  <c r="BG30" i="1" s="1"/>
  <c r="AO30" i="1" s="1"/>
  <c r="BF9" i="1"/>
  <c r="BG9" i="1" s="1"/>
  <c r="AO9" i="1" s="1"/>
  <c r="BF8" i="1"/>
  <c r="BG8" i="1" s="1"/>
  <c r="AO8" i="1" s="1"/>
  <c r="BF23" i="1"/>
  <c r="BG23" i="1" s="1"/>
  <c r="AO23" i="1" s="1"/>
  <c r="BF17" i="1"/>
  <c r="BG17" i="1" s="1"/>
  <c r="AO17" i="1" s="1"/>
  <c r="BF21" i="1"/>
  <c r="BG21" i="1" s="1"/>
  <c r="AO21" i="1" s="1"/>
  <c r="BF20" i="1"/>
  <c r="BG20" i="1" s="1"/>
  <c r="AO20" i="1" s="1"/>
  <c r="BF25" i="1"/>
  <c r="BG25" i="1" s="1"/>
  <c r="AO25" i="1" s="1"/>
  <c r="BF11" i="1"/>
  <c r="BG11" i="1" s="1"/>
  <c r="AO11" i="1" s="1"/>
  <c r="BF10" i="1"/>
  <c r="BG10" i="1" s="1"/>
  <c r="AO10" i="1" s="1"/>
  <c r="BF22" i="1"/>
  <c r="BG22" i="1" s="1"/>
  <c r="AO22" i="1" s="1"/>
  <c r="BF19" i="1"/>
  <c r="BG19" i="1" s="1"/>
  <c r="AO19" i="1" s="1"/>
  <c r="BF13" i="1"/>
  <c r="BG13" i="1" s="1"/>
  <c r="AO13" i="1" s="1"/>
  <c r="BF29" i="1"/>
  <c r="BG29" i="1" s="1"/>
  <c r="AO29" i="1" s="1"/>
  <c r="BF15" i="1"/>
  <c r="BG15" i="1" s="1"/>
  <c r="AO15" i="1" s="1"/>
  <c r="BF28" i="1"/>
  <c r="BG28" i="1" s="1"/>
  <c r="AO28" i="1" s="1"/>
  <c r="BF6" i="1"/>
  <c r="BG6" i="1" s="1"/>
  <c r="AO6" i="1" s="1"/>
  <c r="BF16" i="1"/>
  <c r="BG16" i="1" s="1"/>
  <c r="AO16" i="1" s="1"/>
  <c r="BF24" i="1"/>
  <c r="BG24" i="1" s="1"/>
  <c r="AO24" i="1" s="1"/>
  <c r="BF26" i="1"/>
  <c r="BG26" i="1" s="1"/>
  <c r="AO26" i="1" s="1"/>
  <c r="BF12" i="1"/>
  <c r="BG12" i="1" s="1"/>
  <c r="AO12" i="1" s="1"/>
  <c r="AJ14" i="1" l="1"/>
  <c r="AP14" i="1" s="1"/>
  <c r="AJ28" i="1"/>
  <c r="AP28" i="1" s="1"/>
  <c r="AI25" i="1"/>
  <c r="AP25" i="1" s="1"/>
  <c r="AJ11" i="1"/>
  <c r="AP11" i="1" s="1"/>
  <c r="AH19" i="1"/>
  <c r="AP19" i="1" s="1"/>
  <c r="AI16" i="1"/>
  <c r="AP16" i="1" s="1"/>
  <c r="AI12" i="1"/>
  <c r="AP12" i="1" s="1"/>
  <c r="AI20" i="1"/>
  <c r="AH20" i="1"/>
  <c r="AJ7" i="1"/>
  <c r="AP7" i="1" s="1"/>
  <c r="AJ17" i="1"/>
  <c r="AP17" i="1" s="1"/>
  <c r="AP6" i="1"/>
  <c r="AP8" i="1"/>
  <c r="AP15" i="1"/>
  <c r="AP13" i="1"/>
  <c r="AP29" i="1"/>
  <c r="AP9" i="1"/>
  <c r="AP24" i="1"/>
  <c r="AP18" i="1"/>
  <c r="AP26" i="1"/>
  <c r="AP10" i="1"/>
  <c r="AP22" i="1"/>
  <c r="AP23" i="1"/>
  <c r="AP27" i="1"/>
  <c r="AP21" i="1"/>
  <c r="AP30" i="1"/>
  <c r="AP20" i="1" l="1"/>
</calcChain>
</file>

<file path=xl/sharedStrings.xml><?xml version="1.0" encoding="utf-8"?>
<sst xmlns="http://schemas.openxmlformats.org/spreadsheetml/2006/main" count="544" uniqueCount="275">
  <si>
    <t>Account</t>
  </si>
  <si>
    <t>Name</t>
  </si>
  <si>
    <t>Cr Scr</t>
  </si>
  <si>
    <t>Cr Dt</t>
  </si>
  <si>
    <t>NSF</t>
  </si>
  <si>
    <t>ODP</t>
  </si>
  <si>
    <t>Sh Bal</t>
  </si>
  <si>
    <t>Ln Bal</t>
  </si>
  <si>
    <t>CC Bal</t>
  </si>
  <si>
    <t>05/17/16</t>
  </si>
  <si>
    <t>03/18/14</t>
  </si>
  <si>
    <t>11/16/16</t>
  </si>
  <si>
    <t>08/08/16</t>
  </si>
  <si>
    <t>10/19/15</t>
  </si>
  <si>
    <t>06/15/12</t>
  </si>
  <si>
    <t>10/24/16</t>
  </si>
  <si>
    <t>01/22/10</t>
  </si>
  <si>
    <t>08/14/14</t>
  </si>
  <si>
    <t>08/13/13</t>
  </si>
  <si>
    <t>08/25/14</t>
  </si>
  <si>
    <t>10/17/14</t>
  </si>
  <si>
    <t>07/14/14</t>
  </si>
  <si>
    <t>10/10/14</t>
  </si>
  <si>
    <t>04/15/14</t>
  </si>
  <si>
    <t>Current Year Data</t>
  </si>
  <si>
    <t>Prior Year Data</t>
  </si>
  <si>
    <t>Adjusted PY CS</t>
  </si>
  <si>
    <t>Adjusted CY CS</t>
  </si>
  <si>
    <t>Number Change</t>
  </si>
  <si>
    <t>% Change</t>
  </si>
  <si>
    <t>Credit Score</t>
  </si>
  <si>
    <t>Share Balance</t>
  </si>
  <si>
    <t>Loan Balance</t>
  </si>
  <si>
    <t>Credit Card Balance</t>
  </si>
  <si>
    <t>Total Average Loan and Credit Balance</t>
  </si>
  <si>
    <t xml:space="preserve">Scoring Model </t>
  </si>
  <si>
    <t>Adjusted credit score is less than 550</t>
  </si>
  <si>
    <t>NSF &amp; ODP</t>
  </si>
  <si>
    <t>Share Balance Increase</t>
  </si>
  <si>
    <t>Credit score decrease of 41 or more points</t>
  </si>
  <si>
    <t>Credit score decrease of 81 or more points</t>
  </si>
  <si>
    <t>Loan Balance Increase (Decrease)</t>
  </si>
  <si>
    <t>Credit Card Balance Increase (Decrease)</t>
  </si>
  <si>
    <r>
      <t xml:space="preserve">Share balance decrease of 25% </t>
    </r>
    <r>
      <rPr>
        <u/>
        <sz val="11"/>
        <rFont val="Calibri"/>
        <family val="2"/>
      </rPr>
      <t>and</t>
    </r>
    <r>
      <rPr>
        <sz val="11"/>
        <rFont val="Calibri"/>
        <family val="2"/>
      </rPr>
      <t xml:space="preserve"> $10,000</t>
    </r>
  </si>
  <si>
    <r>
      <t xml:space="preserve">Share balance decrease of 25% </t>
    </r>
    <r>
      <rPr>
        <u/>
        <sz val="11"/>
        <rFont val="Calibri"/>
        <family val="2"/>
      </rPr>
      <t>and</t>
    </r>
    <r>
      <rPr>
        <sz val="11"/>
        <rFont val="Calibri"/>
        <family val="2"/>
      </rPr>
      <t xml:space="preserve"> $20,000</t>
    </r>
  </si>
  <si>
    <r>
      <t xml:space="preserve">Total loan balance increase of 25% </t>
    </r>
    <r>
      <rPr>
        <u/>
        <sz val="11"/>
        <rFont val="Calibri"/>
        <family val="2"/>
      </rPr>
      <t>and</t>
    </r>
    <r>
      <rPr>
        <sz val="11"/>
        <rFont val="Calibri"/>
        <family val="2"/>
      </rPr>
      <t xml:space="preserve"> $50,000</t>
    </r>
  </si>
  <si>
    <r>
      <t xml:space="preserve">Total loan balance increase of 25% </t>
    </r>
    <r>
      <rPr>
        <u/>
        <sz val="11"/>
        <rFont val="Calibri"/>
        <family val="2"/>
      </rPr>
      <t>and</t>
    </r>
    <r>
      <rPr>
        <sz val="11"/>
        <rFont val="Calibri"/>
        <family val="2"/>
      </rPr>
      <t xml:space="preserve"> $25,000</t>
    </r>
  </si>
  <si>
    <r>
      <t xml:space="preserve">Total credit card balance increase of 25% </t>
    </r>
    <r>
      <rPr>
        <u/>
        <sz val="11"/>
        <rFont val="Calibri"/>
        <family val="2"/>
      </rPr>
      <t>and</t>
    </r>
    <r>
      <rPr>
        <sz val="11"/>
        <rFont val="Calibri"/>
        <family val="2"/>
      </rPr>
      <t xml:space="preserve"> $5,000</t>
    </r>
  </si>
  <si>
    <r>
      <t xml:space="preserve">Total credit card balance increase of 25% </t>
    </r>
    <r>
      <rPr>
        <u/>
        <sz val="11"/>
        <rFont val="Calibri"/>
        <family val="2"/>
      </rPr>
      <t>and</t>
    </r>
    <r>
      <rPr>
        <sz val="11"/>
        <rFont val="Calibri"/>
        <family val="2"/>
      </rPr>
      <t xml:space="preserve"> $10,000</t>
    </r>
  </si>
  <si>
    <t>Attributes</t>
  </si>
  <si>
    <t>A</t>
  </si>
  <si>
    <t>B</t>
  </si>
  <si>
    <t>Points Assigned</t>
  </si>
  <si>
    <t>Criteria</t>
  </si>
  <si>
    <t>CS &lt; X</t>
  </si>
  <si>
    <t>Change in CS</t>
  </si>
  <si>
    <t>Credit Score Decrease VLOOKUP Table</t>
  </si>
  <si>
    <t>Total NSF &amp; ODP VLOOKUP Table</t>
  </si>
  <si>
    <t>Total NSF &amp; ODP</t>
  </si>
  <si>
    <t>Sh Bal Dec</t>
  </si>
  <si>
    <t>Sh Bal 1</t>
  </si>
  <si>
    <t>Sh Bal 2</t>
  </si>
  <si>
    <t xml:space="preserve">Sh Bal Dec </t>
  </si>
  <si>
    <t>Ln Bal Inc</t>
  </si>
  <si>
    <t>CC Bal Inc</t>
  </si>
  <si>
    <t>Ln Bal 1</t>
  </si>
  <si>
    <t>Ln Bal 2</t>
  </si>
  <si>
    <t>CC Bal 1</t>
  </si>
  <si>
    <t>CC Bal 2</t>
  </si>
  <si>
    <t>Total Score</t>
  </si>
  <si>
    <t>Position - Loan Officer</t>
  </si>
  <si>
    <t>Position - Senior Management / Override of Controls Risk</t>
  </si>
  <si>
    <t>Position - Accounting</t>
  </si>
  <si>
    <t>Position - Human Resources</t>
  </si>
  <si>
    <t>Total ODP&amp;NSF</t>
  </si>
  <si>
    <t>10 or more total NSF &amp; ODP</t>
  </si>
  <si>
    <t>5 or more total NSF &amp; ODP</t>
  </si>
  <si>
    <t>30 or more total NSF &amp; ODP</t>
  </si>
  <si>
    <t>Employee ID</t>
  </si>
  <si>
    <t>CC Limit</t>
  </si>
  <si>
    <t>Position - Cash Handling/Member Services</t>
  </si>
  <si>
    <t>Gender</t>
  </si>
  <si>
    <t>M</t>
  </si>
  <si>
    <t>Measurement Date</t>
  </si>
  <si>
    <t>HIDSVC</t>
  </si>
  <si>
    <t>HIDEN</t>
  </si>
  <si>
    <t>F</t>
  </si>
  <si>
    <t>REG</t>
  </si>
  <si>
    <t>CLEND</t>
  </si>
  <si>
    <t>415</t>
  </si>
  <si>
    <t>Teller</t>
  </si>
  <si>
    <t>Call Center Rep</t>
  </si>
  <si>
    <t>CCTR</t>
  </si>
  <si>
    <t>956</t>
  </si>
  <si>
    <t>CLOFF</t>
  </si>
  <si>
    <t>Member Services Rep</t>
  </si>
  <si>
    <t>Asst Branch Manager</t>
  </si>
  <si>
    <t>HR</t>
  </si>
  <si>
    <t>CHSSVC</t>
  </si>
  <si>
    <t>CHES</t>
  </si>
  <si>
    <t>959</t>
  </si>
  <si>
    <t>PT</t>
  </si>
  <si>
    <t>Collections Coord</t>
  </si>
  <si>
    <t>COLL</t>
  </si>
  <si>
    <t>914</t>
  </si>
  <si>
    <t>SUFF</t>
  </si>
  <si>
    <t>CHSTLL</t>
  </si>
  <si>
    <t>ACCTNG</t>
  </si>
  <si>
    <t>SUFTLL</t>
  </si>
  <si>
    <t>Consumer Lending Manager</t>
  </si>
  <si>
    <t>Consumer Lending Sup</t>
  </si>
  <si>
    <t>Last Hire Date</t>
  </si>
  <si>
    <t>Date Of Birth</t>
  </si>
  <si>
    <t>Employment Status Code</t>
  </si>
  <si>
    <t>Supervisor Name (Unsecured)</t>
  </si>
  <si>
    <t>Job Title</t>
  </si>
  <si>
    <t>Org Level 2 Code</t>
  </si>
  <si>
    <t>Org Level 1 Code</t>
  </si>
  <si>
    <t>Gender Code</t>
  </si>
  <si>
    <t>Employee Type Code</t>
  </si>
  <si>
    <t>Employee Number</t>
  </si>
  <si>
    <t>Employee Name (Last, First MI)</t>
  </si>
  <si>
    <t>Gender - Male</t>
  </si>
  <si>
    <t>Age</t>
  </si>
  <si>
    <t>Age Lookup Table</t>
  </si>
  <si>
    <t>Age Calc</t>
  </si>
  <si>
    <t>Age Conv</t>
  </si>
  <si>
    <t>Position</t>
  </si>
  <si>
    <t>Position VLOOKUP Table -Senior Management</t>
  </si>
  <si>
    <t>Org Level 1 Code P1</t>
  </si>
  <si>
    <t>Org Level 1 Code P2</t>
  </si>
  <si>
    <t>Org Level 2 Code P2</t>
  </si>
  <si>
    <t>Position VLOOKUP Table - Org Level 1 Code</t>
  </si>
  <si>
    <t>Position VLOOKUP Table - Org Level 2 Code</t>
  </si>
  <si>
    <t>Length of Service</t>
  </si>
  <si>
    <t>Length of Service Lookup Table</t>
  </si>
  <si>
    <t>LOS Calc</t>
  </si>
  <si>
    <t>LOS Conv</t>
  </si>
  <si>
    <t>LOS</t>
  </si>
  <si>
    <t>Org Level 2 Code P1</t>
  </si>
  <si>
    <t>M or F</t>
  </si>
  <si>
    <t>Row Labels</t>
  </si>
  <si>
    <t>Scoring Model: Total Score - Top 10</t>
  </si>
  <si>
    <t>Employee Name</t>
  </si>
  <si>
    <t>Rank</t>
  </si>
  <si>
    <t>Employee ID Lookup</t>
  </si>
  <si>
    <t>Title</t>
  </si>
  <si>
    <t>Chesapeake</t>
  </si>
  <si>
    <t>Branch Lookup</t>
  </si>
  <si>
    <t>Hidenwood</t>
  </si>
  <si>
    <t>Suffolk</t>
  </si>
  <si>
    <t>(blank)</t>
  </si>
  <si>
    <t>Most Recent CS</t>
  </si>
  <si>
    <t>Total NSF &amp; ODP for Most Recent Year-End</t>
  </si>
  <si>
    <t>CC Bal #C</t>
  </si>
  <si>
    <t>Ln Bal #C</t>
  </si>
  <si>
    <t>Sh Bal #C</t>
  </si>
  <si>
    <t>Sh Bal %C</t>
  </si>
  <si>
    <t>Ln Bal %C</t>
  </si>
  <si>
    <t>CC Bal %C</t>
  </si>
  <si>
    <t>ODP %C</t>
  </si>
  <si>
    <t>NSF %C</t>
  </si>
  <si>
    <t>CS #C</t>
  </si>
  <si>
    <t>ODP #C</t>
  </si>
  <si>
    <t>NSF #C</t>
  </si>
  <si>
    <t>Max of Adjusted CY CS</t>
  </si>
  <si>
    <t>Max of Total ODP&amp;NSF</t>
  </si>
  <si>
    <t>Department Lookup</t>
  </si>
  <si>
    <t>(Multiple Items)</t>
  </si>
  <si>
    <t>Average of Total Score</t>
  </si>
  <si>
    <t>Average Branch Score</t>
  </si>
  <si>
    <t>Average Employee Score</t>
  </si>
  <si>
    <t>Scoring Model: By Selection</t>
  </si>
  <si>
    <t>Credit Card Utilization</t>
  </si>
  <si>
    <t>CC Utilization</t>
  </si>
  <si>
    <t>CC Utiliz</t>
  </si>
  <si>
    <t xml:space="preserve">Branch </t>
  </si>
  <si>
    <t>Department</t>
  </si>
  <si>
    <t>Catch All</t>
  </si>
  <si>
    <t>*Loan Officer</t>
  </si>
  <si>
    <t>*Accounting</t>
  </si>
  <si>
    <t>*Human Resources</t>
  </si>
  <si>
    <t>Max of Total Score</t>
  </si>
  <si>
    <t>Max of CC Utilization</t>
  </si>
  <si>
    <t>Average Score by Branch</t>
  </si>
  <si>
    <t>Average Score by Employee</t>
  </si>
  <si>
    <t>Input Month:</t>
  </si>
  <si>
    <t>Input Year:</t>
  </si>
  <si>
    <t xml:space="preserve">CY - </t>
  </si>
  <si>
    <t xml:space="preserve">PY - </t>
  </si>
  <si>
    <t>December</t>
  </si>
  <si>
    <t>2014</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</si>
  <si>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</si>
  <si>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</si>
  <si>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</si>
  <si>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</si>
  <si>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</si>
  <si>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</si>
  <si>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</si>
  <si>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</si>
  <si>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</si>
  <si>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</si>
  <si>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</si>
  <si>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</si>
  <si>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</si>
  <si>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</si>
  <si>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</si>
  <si>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</si>
  <si>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</si>
  <si>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</si>
  <si>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</si>
  <si>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</si>
  <si>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</si>
  <si>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</si>
  <si>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</si>
  <si>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</si>
  <si>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</si>
  <si>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Supervisor 1</t>
  </si>
  <si>
    <t>Supervisor 2</t>
  </si>
  <si>
    <t>Supervisor 3</t>
  </si>
  <si>
    <t>Supervisor 4</t>
  </si>
  <si>
    <t>Supervisor 5</t>
  </si>
  <si>
    <t>Supervisor 6</t>
  </si>
  <si>
    <t>Supervisor 7</t>
  </si>
  <si>
    <t>Supervisor 8</t>
  </si>
  <si>
    <t>Supervisor 9</t>
  </si>
  <si>
    <t>Supervisor 10</t>
  </si>
  <si>
    <t>Supervisor 11</t>
  </si>
  <si>
    <t>Supervisor 12</t>
  </si>
  <si>
    <t>Supervisor 13</t>
  </si>
  <si>
    <t>Supervisor 14</t>
  </si>
  <si>
    <t>Supervisor 15</t>
  </si>
  <si>
    <t>Supervisor 16</t>
  </si>
  <si>
    <t>Supervisor 17</t>
  </si>
  <si>
    <t>Supervisor 18</t>
  </si>
  <si>
    <t>Supervisor 19</t>
  </si>
  <si>
    <t>Supervisor 20</t>
  </si>
  <si>
    <t>Supervisor 21</t>
  </si>
  <si>
    <t>Supervisor 22</t>
  </si>
  <si>
    <t>Supervisor 23</t>
  </si>
  <si>
    <t>Supervisor 24</t>
  </si>
  <si>
    <t>Supervisor 25</t>
  </si>
  <si>
    <t>VP of Human Resources</t>
  </si>
  <si>
    <t>957</t>
  </si>
  <si>
    <t>Accounting Rep</t>
  </si>
  <si>
    <t>Loan Officer</t>
  </si>
  <si>
    <t>430</t>
  </si>
  <si>
    <t>CCARD</t>
  </si>
  <si>
    <t>Credit Card Serv Coord</t>
  </si>
  <si>
    <t>918</t>
  </si>
  <si>
    <t>JANTR</t>
  </si>
  <si>
    <t>Janitor</t>
  </si>
  <si>
    <t>907</t>
  </si>
  <si>
    <t>FIN</t>
  </si>
  <si>
    <t>Controller</t>
  </si>
  <si>
    <t>400</t>
  </si>
  <si>
    <t>MRTORG</t>
  </si>
  <si>
    <t>VP/Mortgage Lending</t>
  </si>
  <si>
    <t>ITNET</t>
  </si>
  <si>
    <t>Network Analyst</t>
  </si>
  <si>
    <t>Head Teller</t>
  </si>
  <si>
    <t>902</t>
  </si>
  <si>
    <t>Human Resources Specialist</t>
  </si>
  <si>
    <t>Sr Loan Officer</t>
  </si>
  <si>
    <t>301</t>
  </si>
  <si>
    <t>MSSBS</t>
  </si>
  <si>
    <t>Member Serv Supp Rep</t>
  </si>
  <si>
    <t>HIDTLL</t>
  </si>
  <si>
    <t>Sr. Teller</t>
  </si>
  <si>
    <t>908</t>
  </si>
  <si>
    <t>EXEC</t>
  </si>
  <si>
    <t>Corporate Receptionist</t>
  </si>
  <si>
    <t>Length of Service - 6 or more years</t>
  </si>
  <si>
    <t>Age - 31-50</t>
  </si>
  <si>
    <t>Credit card limit utilization - 95%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</si>
</sst>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3" formatCode="_(* #,##0.00_);_(* \(#,##0.00\);_(* &quot;-&quot;??_);_(@_)"/>
    <numFmt numFmtId="164" formatCode="[$-10409]0000000000"/>
    <numFmt numFmtId="165" formatCode="[$-10409]#,##0"/>
    <numFmt numFmtId="166" formatCode="[$-10409]#,##0.00;\-#,##0.00"/>
    <numFmt numFmtId="167" formatCode="mm/dd/yyyy"/>
  </numFmts>
  <fonts count="15" x14ac:knownFonts="1">
    <font>
      <sz val="11"/>
      <color rgb="FF000000"/>
      <name val="Calibri"/>
      <family val="2"/>
      <scheme val="minor"/>
    </font>
    <font>
      <sz val="11"/>
      <name val="Calibri"/>
      <family val="2"/>
    </font>
    <font>
      <b/>
      <sz val="8"/>
      <color rgb="FF000000"/>
      <name val="Courier New"/>
      <family val="3"/>
    </font>
    <font>
      <sz val="8"/>
      <color rgb="FF000000"/>
      <name val="Courier New"/>
      <family val="3"/>
    </font>
    <font>
      <b/>
      <sz val="11"/>
      <name val="Calibri"/>
      <family val="2"/>
    </font>
    <font>
      <u/>
      <sz val="11"/>
      <name val="Calibri"/>
      <family val="2"/>
    </font>
    <font>
      <sz val="10"/>
      <color theme="1"/>
      <name val="Tahoma"/>
      <family val="2"/>
    </font>
    <font>
      <sz val="8"/>
      <color theme="1"/>
      <name val="Tahoma"/>
      <family val="2"/>
    </font>
    <font>
      <b/>
      <sz val="11"/>
      <color theme="1"/>
      <name val="Calibri"/>
      <family val="2"/>
    </font>
    <font>
      <sz val="10"/>
      <color theme="1"/>
      <name val="Calibri"/>
      <family val="2"/>
    </font>
    <font>
      <b/>
      <i/>
      <sz val="36"/>
      <color rgb="FF509E2F"/>
      <name val="Calibri"/>
      <family val="2"/>
    </font>
    <font>
      <b/>
      <sz val="12"/>
      <color rgb="FFE46D0A"/>
      <name val="Calibri"/>
      <family val="2"/>
    </font>
    <font>
      <b/>
      <i/>
      <sz val="16"/>
      <color rgb="FFE46D0A"/>
      <name val="Calibri"/>
      <family val="2"/>
    </font>
    <font>
      <b/>
      <i/>
      <sz val="12"/>
      <color rgb="FFE46D0A"/>
      <name val="Calibri"/>
      <family val="2"/>
    </font>
    <font>
      <sz val="11"/>
      <color rgb="FF3F3F76"/>
      <name val="Calibri"/>
      <family val="2"/>
      <scheme val="minor"/>
    </font>
  </fonts>
  <fills count="14">
    <fill>
      <patternFill patternType="none"/>
    </fill>
    <fill>
      <patternFill patternType="gray125"/>
    </fill>
    <fill>
      <patternFill patternType="solid">
        <fgColor rgb="FFDCDCDC"/>
        <bgColor rgb="FFDCDCDC"/>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4.9989318521683403E-2"/>
        <bgColor rgb="FFDCDCDC"/>
      </patternFill>
    </fill>
    <fill>
      <patternFill patternType="solid">
        <fgColor theme="0" tint="-0.14999847407452621"/>
        <bgColor indexed="64"/>
      </patternFill>
    </fill>
    <fill>
      <patternFill patternType="solid">
        <fgColor theme="0"/>
        <bgColor indexed="64"/>
      </patternFill>
    </fill>
    <fill>
      <patternFill patternType="solid">
        <fgColor rgb="FFBFD2E2"/>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A3DAEB"/>
        <bgColor indexed="64"/>
      </patternFill>
    </fill>
    <fill>
      <patternFill patternType="solid">
        <fgColor rgb="FFFFCC99"/>
      </patternFill>
    </fill>
    <fill>
      <patternFill patternType="solid">
        <fgColor theme="9" tint="-0.249977111117893"/>
        <bgColor indexed="64"/>
      </patternFill>
    </fill>
  </fills>
  <borders count="20">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rgb="FFCCCCCC"/>
      </left>
      <right style="medium">
        <color rgb="FFCCCCCC"/>
      </right>
      <top style="medium">
        <color rgb="FFCCCCCC"/>
      </top>
      <bottom style="medium">
        <color rgb="FFCCCCCC"/>
      </bottom>
      <diagonal/>
    </border>
    <border>
      <left style="medium">
        <color rgb="FF608BB4"/>
      </left>
      <right style="medium">
        <color rgb="FF608BB4"/>
      </right>
      <top style="medium">
        <color rgb="FF608BB4"/>
      </top>
      <bottom style="medium">
        <color rgb="FF608BB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6" fillId="0" borderId="0"/>
    <xf numFmtId="0" fontId="9" fillId="0" borderId="0"/>
    <xf numFmtId="0" fontId="14" fillId="12" borderId="19" applyNumberFormat="0" applyAlignment="0" applyProtection="0"/>
  </cellStyleXfs>
  <cellXfs count="134">
    <xf numFmtId="0" fontId="1" fillId="0" borderId="0" xfId="0" applyFont="1" applyFill="1" applyBorder="1"/>
    <xf numFmtId="0" fontId="2" fillId="2" borderId="1" xfId="0" applyNumberFormat="1" applyFont="1" applyFill="1" applyBorder="1" applyAlignment="1">
      <alignment horizontal="left" vertical="top" wrapText="1" readingOrder="1"/>
    </xf>
    <xf numFmtId="0" fontId="2" fillId="2" borderId="1" xfId="0" applyNumberFormat="1" applyFont="1" applyFill="1" applyBorder="1" applyAlignment="1">
      <alignment horizontal="right" vertical="top" wrapText="1" readingOrder="1"/>
    </xf>
    <xf numFmtId="0" fontId="2" fillId="2" borderId="1"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 fillId="4" borderId="2" xfId="0" applyFont="1" applyFill="1" applyBorder="1" applyAlignment="1">
      <alignment horizontal="center"/>
    </xf>
    <xf numFmtId="0" fontId="2" fillId="5" borderId="2" xfId="0" applyNumberFormat="1" applyFont="1" applyFill="1" applyBorder="1" applyAlignment="1">
      <alignment horizontal="center" vertical="top" wrapText="1" readingOrder="1"/>
    </xf>
    <xf numFmtId="43" fontId="1" fillId="4" borderId="2" xfId="0" applyNumberFormat="1" applyFont="1" applyFill="1" applyBorder="1" applyAlignment="1">
      <alignment horizontal="center"/>
    </xf>
    <xf numFmtId="43" fontId="1" fillId="0" borderId="0" xfId="0" applyNumberFormat="1" applyFont="1" applyFill="1" applyBorder="1"/>
    <xf numFmtId="165" fontId="1" fillId="0" borderId="0" xfId="0" applyNumberFormat="1" applyFont="1" applyFill="1" applyBorder="1"/>
    <xf numFmtId="9" fontId="1" fillId="0" borderId="0" xfId="0" applyNumberFormat="1" applyFont="1" applyFill="1" applyBorder="1" applyAlignment="1">
      <alignment horizontal="center"/>
    </xf>
    <xf numFmtId="42" fontId="1" fillId="0" borderId="0" xfId="0" applyNumberFormat="1" applyFont="1" applyFill="1" applyBorder="1"/>
    <xf numFmtId="1" fontId="1" fillId="0" borderId="0" xfId="0" applyNumberFormat="1" applyFont="1" applyFill="1" applyBorder="1" applyAlignment="1">
      <alignment horizontal="right"/>
    </xf>
    <xf numFmtId="1" fontId="1" fillId="0" borderId="0" xfId="0" applyNumberFormat="1" applyFont="1" applyFill="1" applyBorder="1"/>
    <xf numFmtId="0" fontId="4" fillId="3" borderId="2" xfId="0" applyFont="1" applyFill="1" applyBorder="1" applyAlignment="1">
      <alignment horizontal="center"/>
    </xf>
    <xf numFmtId="41" fontId="1" fillId="0" borderId="0" xfId="0" applyNumberFormat="1" applyFont="1" applyFill="1" applyBorder="1"/>
    <xf numFmtId="0" fontId="1" fillId="0" borderId="2" xfId="0" applyFont="1" applyFill="1" applyBorder="1"/>
    <xf numFmtId="0" fontId="1" fillId="6" borderId="2" xfId="0" applyFont="1" applyFill="1" applyBorder="1" applyAlignment="1">
      <alignment horizontal="center"/>
    </xf>
    <xf numFmtId="0" fontId="1" fillId="0" borderId="2" xfId="0" applyFont="1" applyFill="1" applyBorder="1" applyAlignment="1">
      <alignment horizontal="center"/>
    </xf>
    <xf numFmtId="0" fontId="1" fillId="7" borderId="0" xfId="0" applyFont="1" applyFill="1" applyBorder="1"/>
    <xf numFmtId="0" fontId="4" fillId="7" borderId="0" xfId="0" applyFont="1" applyFill="1" applyBorder="1" applyAlignment="1">
      <alignment horizontal="center"/>
    </xf>
    <xf numFmtId="0" fontId="1" fillId="7" borderId="0" xfId="0" applyFont="1" applyFill="1" applyBorder="1" applyAlignment="1">
      <alignment horizontal="center"/>
    </xf>
    <xf numFmtId="0" fontId="4" fillId="3" borderId="2" xfId="0" applyFont="1" applyFill="1" applyBorder="1" applyAlignment="1">
      <alignment horizontal="center"/>
    </xf>
    <xf numFmtId="0" fontId="1" fillId="7" borderId="2" xfId="0" applyFont="1" applyFill="1" applyBorder="1" applyAlignment="1">
      <alignment horizontal="center"/>
    </xf>
    <xf numFmtId="9" fontId="1" fillId="7" borderId="0" xfId="0" applyNumberFormat="1" applyFont="1" applyFill="1" applyBorder="1"/>
    <xf numFmtId="42" fontId="1" fillId="7" borderId="0" xfId="0" applyNumberFormat="1" applyFont="1" applyFill="1" applyBorder="1"/>
    <xf numFmtId="0" fontId="2" fillId="5" borderId="2" xfId="0" applyNumberFormat="1" applyFont="1" applyFill="1" applyBorder="1" applyAlignment="1">
      <alignment horizontal="center" vertical="top" wrapText="1"/>
    </xf>
    <xf numFmtId="0" fontId="1" fillId="7" borderId="10" xfId="0" applyFont="1" applyFill="1" applyBorder="1"/>
    <xf numFmtId="0" fontId="1" fillId="7" borderId="11" xfId="0" applyFont="1" applyFill="1" applyBorder="1"/>
    <xf numFmtId="0" fontId="1" fillId="0" borderId="2" xfId="0" applyFont="1" applyFill="1" applyBorder="1" applyAlignment="1">
      <alignment horizontal="center"/>
    </xf>
    <xf numFmtId="0" fontId="1" fillId="0" borderId="0" xfId="0" applyFont="1" applyFill="1" applyBorder="1" applyAlignment="1">
      <alignment horizontal="center"/>
    </xf>
    <xf numFmtId="0" fontId="6" fillId="0" borderId="0" xfId="1"/>
    <xf numFmtId="0" fontId="7" fillId="0" borderId="12" xfId="1" applyFont="1" applyBorder="1" applyAlignment="1">
      <alignment vertical="top"/>
    </xf>
    <xf numFmtId="167" fontId="7" fillId="0" borderId="12" xfId="1" applyNumberFormat="1" applyFont="1" applyBorder="1" applyAlignment="1">
      <alignment vertical="top"/>
    </xf>
    <xf numFmtId="0" fontId="7" fillId="8" borderId="13" xfId="1" applyFont="1" applyFill="1" applyBorder="1" applyAlignment="1">
      <alignment horizontal="center" vertical="top"/>
    </xf>
    <xf numFmtId="14" fontId="1" fillId="7" borderId="2" xfId="0" applyNumberFormat="1" applyFont="1" applyFill="1" applyBorder="1" applyAlignment="1">
      <alignment horizontal="center"/>
    </xf>
    <xf numFmtId="0" fontId="1" fillId="0" borderId="7" xfId="0" applyFont="1" applyFill="1" applyBorder="1"/>
    <xf numFmtId="0" fontId="1" fillId="0" borderId="9" xfId="0" applyFont="1" applyFill="1" applyBorder="1" applyAlignment="1">
      <alignment horizontal="center"/>
    </xf>
    <xf numFmtId="0" fontId="1" fillId="0" borderId="16" xfId="0" applyFont="1" applyFill="1" applyBorder="1" applyAlignment="1">
      <alignment horizontal="center"/>
    </xf>
    <xf numFmtId="0" fontId="1" fillId="0" borderId="3" xfId="0" applyFont="1" applyFill="1" applyBorder="1"/>
    <xf numFmtId="0" fontId="1" fillId="0" borderId="10" xfId="0" applyFont="1" applyFill="1" applyBorder="1"/>
    <xf numFmtId="0" fontId="1" fillId="0" borderId="5"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1" fontId="1" fillId="0" borderId="0" xfId="0" applyNumberFormat="1" applyFont="1" applyFill="1" applyBorder="1" applyAlignment="1">
      <alignment horizontal="center"/>
    </xf>
    <xf numFmtId="0" fontId="1" fillId="0" borderId="2" xfId="0" applyFont="1" applyFill="1" applyBorder="1" applyAlignment="1">
      <alignment horizontal="center"/>
    </xf>
    <xf numFmtId="0" fontId="0" fillId="0" borderId="0" xfId="0"/>
    <xf numFmtId="0" fontId="0" fillId="0" borderId="2" xfId="0" applyBorder="1"/>
    <xf numFmtId="1" fontId="1" fillId="0" borderId="2" xfId="0" applyNumberFormat="1" applyFont="1" applyFill="1" applyBorder="1"/>
    <xf numFmtId="1" fontId="1" fillId="0" borderId="2" xfId="0" applyNumberFormat="1" applyFont="1" applyFill="1" applyBorder="1" applyAlignment="1">
      <alignment horizontal="center"/>
    </xf>
    <xf numFmtId="0" fontId="0" fillId="0" borderId="2" xfId="0" applyBorder="1" applyAlignment="1">
      <alignment horizontal="left"/>
    </xf>
    <xf numFmtId="0" fontId="1" fillId="0" borderId="2" xfId="0" applyFont="1" applyFill="1" applyBorder="1" applyAlignment="1">
      <alignment horizontal="left"/>
    </xf>
    <xf numFmtId="0" fontId="1" fillId="0" borderId="9" xfId="0" applyFont="1" applyFill="1" applyBorder="1" applyAlignment="1">
      <alignment horizontal="center"/>
    </xf>
    <xf numFmtId="0" fontId="1" fillId="0" borderId="2" xfId="0" applyFont="1" applyFill="1" applyBorder="1" applyAlignment="1">
      <alignment horizontal="center"/>
    </xf>
    <xf numFmtId="0" fontId="1" fillId="7" borderId="0" xfId="0" applyFont="1" applyFill="1" applyBorder="1" applyAlignment="1">
      <alignment horizontal="right"/>
    </xf>
    <xf numFmtId="0" fontId="1" fillId="7" borderId="5" xfId="0" applyFont="1" applyFill="1" applyBorder="1"/>
    <xf numFmtId="0" fontId="1" fillId="7" borderId="17" xfId="0" applyFont="1" applyFill="1" applyBorder="1"/>
    <xf numFmtId="0" fontId="1" fillId="7" borderId="6" xfId="0" applyFont="1" applyFill="1" applyBorder="1"/>
    <xf numFmtId="0" fontId="1" fillId="0" borderId="7" xfId="0" applyFont="1" applyFill="1" applyBorder="1" applyAlignment="1">
      <alignment horizontal="center"/>
    </xf>
    <xf numFmtId="0" fontId="1" fillId="0" borderId="0" xfId="0" applyNumberFormat="1" applyFont="1" applyFill="1" applyBorder="1"/>
    <xf numFmtId="0" fontId="8" fillId="9" borderId="18" xfId="0" applyFont="1" applyFill="1" applyBorder="1"/>
    <xf numFmtId="0" fontId="1" fillId="0" borderId="14" xfId="0" applyFont="1" applyFill="1" applyBorder="1"/>
    <xf numFmtId="0" fontId="1" fillId="0" borderId="15" xfId="0" applyFont="1" applyFill="1" applyBorder="1"/>
    <xf numFmtId="0" fontId="1" fillId="0" borderId="0" xfId="0" applyFont="1" applyFill="1" applyBorder="1" applyAlignment="1">
      <alignment horizontal="center"/>
    </xf>
    <xf numFmtId="9" fontId="1" fillId="0" borderId="0" xfId="0" applyNumberFormat="1" applyFont="1" applyFill="1" applyBorder="1"/>
    <xf numFmtId="0" fontId="8" fillId="9" borderId="18" xfId="0" applyFont="1" applyFill="1" applyBorder="1" applyAlignment="1">
      <alignment horizontal="center"/>
    </xf>
    <xf numFmtId="0" fontId="1" fillId="0" borderId="0" xfId="0" applyFont="1" applyFill="1" applyBorder="1" applyAlignment="1">
      <alignment horizontal="center"/>
    </xf>
    <xf numFmtId="1" fontId="4" fillId="0" borderId="0" xfId="0" applyNumberFormat="1" applyFont="1" applyFill="1" applyBorder="1"/>
    <xf numFmtId="0" fontId="1" fillId="10" borderId="0" xfId="0" applyFont="1" applyFill="1" applyBorder="1" applyAlignment="1">
      <alignment horizontal="center"/>
    </xf>
    <xf numFmtId="0" fontId="1" fillId="10" borderId="0" xfId="0" applyFont="1" applyFill="1" applyBorder="1" applyAlignment="1">
      <alignment horizontal="left"/>
    </xf>
    <xf numFmtId="0" fontId="1" fillId="0" borderId="3" xfId="0" applyFont="1" applyFill="1" applyBorder="1" applyAlignment="1">
      <alignment horizontal="center"/>
    </xf>
    <xf numFmtId="0" fontId="1" fillId="11" borderId="0" xfId="0" applyFont="1" applyFill="1" applyBorder="1"/>
    <xf numFmtId="9" fontId="1" fillId="11" borderId="0" xfId="0" applyNumberFormat="1" applyFont="1" applyFill="1" applyBorder="1"/>
    <xf numFmtId="0" fontId="11" fillId="11" borderId="0" xfId="0" applyFont="1" applyFill="1" applyBorder="1" applyAlignment="1">
      <alignment horizontal="center"/>
    </xf>
    <xf numFmtId="0" fontId="11" fillId="11" borderId="0" xfId="0" applyFont="1" applyFill="1" applyBorder="1" applyAlignment="1">
      <alignment horizontal="center" wrapText="1"/>
    </xf>
    <xf numFmtId="9" fontId="11" fillId="11" borderId="0" xfId="0" applyNumberFormat="1" applyFont="1" applyFill="1" applyBorder="1" applyAlignment="1">
      <alignment horizontal="center" wrapText="1"/>
    </xf>
    <xf numFmtId="0" fontId="1" fillId="11" borderId="0" xfId="0" applyFont="1" applyFill="1" applyBorder="1" applyAlignment="1">
      <alignment horizontal="center"/>
    </xf>
    <xf numFmtId="0" fontId="1" fillId="11" borderId="0" xfId="0" applyFont="1" applyFill="1" applyBorder="1" applyAlignment="1">
      <alignment horizontal="left"/>
    </xf>
    <xf numFmtId="9" fontId="1" fillId="11" borderId="0" xfId="0" applyNumberFormat="1" applyFont="1" applyFill="1" applyBorder="1" applyAlignment="1">
      <alignment horizontal="center"/>
    </xf>
    <xf numFmtId="0" fontId="10" fillId="11" borderId="0" xfId="2" applyFont="1" applyFill="1" applyBorder="1" applyAlignment="1">
      <alignment horizontal="center" vertical="center"/>
    </xf>
    <xf numFmtId="0" fontId="14" fillId="12" borderId="19" xfId="3"/>
    <xf numFmtId="49" fontId="14" fillId="12" borderId="19" xfId="3" applyNumberFormat="1"/>
    <xf numFmtId="49" fontId="7" fillId="0" borderId="12" xfId="1" applyNumberFormat="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7" fillId="0" borderId="12" xfId="1" applyFont="1" applyBorder="1" applyAlignment="1">
      <alignment vertical="top"/>
    </xf>
    <xf numFmtId="0" fontId="1" fillId="0" borderId="0" xfId="0" applyFont="1" applyFill="1" applyBorder="1"/>
    <xf numFmtId="9" fontId="1" fillId="0" borderId="0" xfId="0" applyNumberFormat="1" applyFont="1" applyFill="1" applyBorder="1" applyAlignment="1">
      <alignment horizontal="center"/>
    </xf>
    <xf numFmtId="1" fontId="1" fillId="0" borderId="0" xfId="0" applyNumberFormat="1" applyFont="1" applyFill="1" applyBorder="1"/>
    <xf numFmtId="0" fontId="1" fillId="0" borderId="2" xfId="0" applyFont="1" applyFill="1" applyBorder="1"/>
    <xf numFmtId="0" fontId="7" fillId="0" borderId="12" xfId="1" applyFont="1" applyBorder="1" applyAlignment="1">
      <alignment vertical="top"/>
    </xf>
    <xf numFmtId="0" fontId="0" fillId="0" borderId="2" xfId="0" applyBorder="1"/>
    <xf numFmtId="0" fontId="1" fillId="0" borderId="0" xfId="0" applyNumberFormat="1" applyFont="1" applyFill="1" applyBorder="1"/>
    <xf numFmtId="0" fontId="1" fillId="0" borderId="0" xfId="0" pivotButton="1" applyFont="1" applyFill="1" applyBorder="1"/>
    <xf numFmtId="0" fontId="1" fillId="0" borderId="0" xfId="0" applyFont="1" applyFill="1" applyBorder="1" applyAlignment="1">
      <alignment horizontal="left"/>
    </xf>
    <xf numFmtId="0" fontId="1" fillId="0" borderId="0" xfId="0" applyNumberFormat="1" applyFont="1" applyFill="1" applyBorder="1" applyAlignment="1">
      <alignment horizontal="center"/>
    </xf>
    <xf numFmtId="0" fontId="4" fillId="11" borderId="2" xfId="0" applyFont="1" applyFill="1" applyBorder="1" applyAlignment="1">
      <alignment horizontal="center"/>
    </xf>
    <xf numFmtId="0" fontId="4" fillId="11" borderId="2" xfId="0" applyFont="1" applyFill="1" applyBorder="1"/>
    <xf numFmtId="0" fontId="4" fillId="13" borderId="2" xfId="0" applyFont="1" applyFill="1" applyBorder="1" applyAlignment="1">
      <alignment horizontal="center"/>
    </xf>
    <xf numFmtId="0" fontId="4" fillId="11" borderId="2" xfId="0" applyFont="1" applyFill="1" applyBorder="1" applyAlignment="1">
      <alignment horizontal="center"/>
    </xf>
    <xf numFmtId="0" fontId="4" fillId="13" borderId="2" xfId="0" applyFont="1" applyFill="1" applyBorder="1"/>
    <xf numFmtId="0" fontId="4" fillId="11" borderId="3" xfId="0" applyFont="1" applyFill="1" applyBorder="1" applyAlignment="1">
      <alignment horizontal="center"/>
    </xf>
    <xf numFmtId="0" fontId="4" fillId="11" borderId="4" xfId="0" applyFont="1" applyFill="1" applyBorder="1" applyAlignment="1">
      <alignment horizontal="center"/>
    </xf>
    <xf numFmtId="0" fontId="4" fillId="11" borderId="5" xfId="0" applyFont="1" applyFill="1" applyBorder="1" applyAlignment="1">
      <alignment horizontal="center"/>
    </xf>
    <xf numFmtId="0" fontId="4" fillId="11" borderId="6" xfId="0" applyFont="1" applyFill="1" applyBorder="1" applyAlignment="1">
      <alignment horizontal="center"/>
    </xf>
    <xf numFmtId="0" fontId="4" fillId="13" borderId="2" xfId="0" applyFont="1" applyFill="1" applyBorder="1" applyAlignment="1">
      <alignment horizontal="center"/>
    </xf>
    <xf numFmtId="0" fontId="4" fillId="13" borderId="2" xfId="0" applyFont="1" applyFill="1" applyBorder="1" applyAlignment="1">
      <alignment horizontal="center" wrapText="1"/>
    </xf>
    <xf numFmtId="0" fontId="1" fillId="0" borderId="9" xfId="0" applyFont="1" applyFill="1" applyBorder="1" applyAlignment="1">
      <alignment horizontal="center"/>
    </xf>
    <xf numFmtId="0" fontId="1" fillId="0" borderId="7" xfId="0" applyFont="1" applyFill="1" applyBorder="1" applyAlignment="1">
      <alignment horizontal="center"/>
    </xf>
    <xf numFmtId="0" fontId="1" fillId="0" borderId="2"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2" xfId="0" applyFont="1" applyFill="1" applyBorder="1" applyAlignment="1">
      <alignment horizontal="center"/>
    </xf>
    <xf numFmtId="0" fontId="4" fillId="0" borderId="0" xfId="0" applyFont="1" applyFill="1" applyBorder="1" applyAlignment="1">
      <alignment horizontal="center"/>
    </xf>
    <xf numFmtId="0" fontId="12" fillId="11" borderId="0" xfId="0" applyFont="1" applyFill="1" applyBorder="1" applyAlignment="1">
      <alignment horizontal="center"/>
    </xf>
    <xf numFmtId="0" fontId="10" fillId="10" borderId="0" xfId="2" applyFont="1" applyFill="1" applyBorder="1" applyAlignment="1">
      <alignment horizontal="center" vertical="center"/>
    </xf>
    <xf numFmtId="9" fontId="13" fillId="11" borderId="0" xfId="0" applyNumberFormat="1" applyFont="1" applyFill="1" applyBorder="1" applyAlignment="1">
      <alignment horizontal="center"/>
    </xf>
  </cellXfs>
  <cellStyles count="4">
    <cellStyle name="Input" xfId="3" builtinId="20"/>
    <cellStyle name="Normal" xfId="0" builtinId="0"/>
    <cellStyle name="Normal 2" xfId="1"/>
    <cellStyle name="Normal 5" xfId="2"/>
  </cellStyles>
  <dxfs count="12">
    <dxf>
      <numFmt numFmtId="1" formatCode="0"/>
    </dxf>
    <dxf>
      <alignment horizontal="center" readingOrder="0"/>
    </dxf>
    <dxf>
      <numFmt numFmtId="13" formatCode="0%"/>
    </dxf>
    <dxf>
      <numFmt numFmtId="1" formatCode="0"/>
    </dxf>
    <dxf>
      <numFmt numFmtId="1" formatCode="0"/>
    </dxf>
    <dxf>
      <fill>
        <patternFill>
          <bgColor theme="9" tint="0.79998168889431442"/>
        </patternFill>
      </fill>
    </dxf>
    <dxf>
      <font>
        <color rgb="FFA3DAEB"/>
      </font>
    </dxf>
    <dxf>
      <numFmt numFmtId="1" formatCode="0"/>
    </dxf>
    <dxf>
      <numFmt numFmtId="1" formatCode="0"/>
    </dxf>
    <dxf>
      <numFmt numFmtId="1" formatCode="0"/>
    </dxf>
    <dxf>
      <numFmt numFmtId="13" formatCode="0%"/>
    </dxf>
    <dxf>
      <alignment horizontal="center"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00BFFF"/>
      <rgbColor rgb="00DCDCD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AB47A"/>
      <color rgb="FFA3DAEB"/>
      <color rgb="FFF57913"/>
      <color rgb="FF83CEE5"/>
      <color rgb="FF2A9FC4"/>
      <color rgb="FFE46D0A"/>
      <color rgb="FFF8CC92"/>
      <color rgb="FFFADCB4"/>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-126682</xdr:rowOff>
        </xdr:from>
        <xdr:to>
          <xdr:col>0</xdr:col>
          <xdr:colOff>0</xdr:colOff>
          <xdr:row>0</xdr:row>
          <xdr:rowOff>-126682</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0" y="-126682"/>
              <a:ext cx="0" cy="0"/>
              <a:chOff x="0" y="-126682"/>
              <a:chExt cx="0" cy="0"/>
            </a:xfrm>
          </xdr:grpSpPr>
        </xdr:grpSp>
        <xdr:clientData/>
      </xdr:twoCellAnchor>
    </mc:Choice>
    <mc:Fallback/>
  </mc:AlternateContent>
  <xdr:twoCellAnchor editAs="oneCell">
    <xdr:from>
      <xdr:col>17</xdr:col>
      <xdr:colOff>148167</xdr:colOff>
      <xdr:row>7</xdr:row>
      <xdr:rowOff>10583</xdr:rowOff>
    </xdr:from>
    <xdr:to>
      <xdr:col>20</xdr:col>
      <xdr:colOff>253999</xdr:colOff>
      <xdr:row>20</xdr:row>
      <xdr:rowOff>84666</xdr:rowOff>
    </xdr:to>
    <mc:AlternateContent xmlns:mc="http://schemas.openxmlformats.org/markup-compatibility/2006" xmlns:a14="http://schemas.microsoft.com/office/drawing/2010/main">
      <mc:Choice Requires="a14">
        <xdr:graphicFrame macro="">
          <xdr:nvGraphicFramePr>
            <xdr:cNvPr id="6" name="Criteria">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microsoft.com/office/drawing/2010/slicer">
              <sle:slicer xmlns:sle="http://schemas.microsoft.com/office/drawing/2010/slicer" name="Criteria"/>
            </a:graphicData>
          </a:graphic>
        </xdr:graphicFrame>
      </mc:Choice>
      <mc:Fallback xmlns="">
        <xdr:sp macro="" textlink="">
          <xdr:nvSpPr>
            <xdr:cNvPr id="0" name=""/>
            <xdr:cNvSpPr>
              <a:spLocks noTextEdit="1"/>
            </xdr:cNvSpPr>
          </xdr:nvSpPr>
          <xdr:spPr>
            <a:xfrm>
              <a:off x="14382750" y="2032000"/>
              <a:ext cx="1947332" cy="255058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oneCellAnchor>
    <xdr:from>
      <xdr:col>2</xdr:col>
      <xdr:colOff>21166</xdr:colOff>
      <xdr:row>1</xdr:row>
      <xdr:rowOff>52916</xdr:rowOff>
    </xdr:from>
    <xdr:ext cx="15684500" cy="508001"/>
    <xdr:sp macro="" textlink="">
      <xdr:nvSpPr>
        <xdr:cNvPr id="9" name="Rectangle 8">
          <a:extLst>
            <a:ext uri="{FF2B5EF4-FFF2-40B4-BE49-F238E27FC236}">
              <a16:creationId xmlns:a16="http://schemas.microsoft.com/office/drawing/2014/main" id="{00000000-0008-0000-0600-000009000000}"/>
            </a:ext>
          </a:extLst>
        </xdr:cNvPr>
        <xdr:cNvSpPr>
          <a:spLocks/>
        </xdr:cNvSpPr>
      </xdr:nvSpPr>
      <xdr:spPr>
        <a:xfrm>
          <a:off x="201083" y="158749"/>
          <a:ext cx="15684500" cy="508001"/>
        </a:xfrm>
        <a:prstGeom prst="rect">
          <a:avLst/>
        </a:prstGeom>
        <a:noFill/>
        <a:scene3d>
          <a:camera prst="obliqueTopRight"/>
          <a:lightRig rig="threePt" dir="t"/>
        </a:scene3d>
      </xdr:spPr>
      <xdr:txBody>
        <a:bodyPr wrap="square" lIns="91440" tIns="45720" rIns="91440" bIns="45720" anchor="ctr">
          <a:noAutofit/>
          <a:scene3d>
            <a:camera prst="orthographicFront"/>
            <a:lightRig rig="threePt" dir="t"/>
          </a:scene3d>
          <a:sp3d extrusionH="57150">
            <a:bevelT w="82550" h="38100" prst="coolSlant"/>
          </a:sp3d>
        </a:bodyPr>
        <a:lstStyle/>
        <a:p>
          <a:pPr algn="ctr"/>
          <a:r>
            <a:rPr lang="en-US" sz="3800" b="1" cap="none" spc="300">
              <a:ln w="6350" cmpd="sng">
                <a:noFill/>
                <a:prstDash val="solid"/>
                <a:miter lim="800000"/>
              </a:ln>
              <a:solidFill>
                <a:srgbClr val="F57913"/>
              </a:solidFill>
              <a:effectLst>
                <a:innerShdw blurRad="114300">
                  <a:prstClr val="black"/>
                </a:innerShdw>
              </a:effectLst>
            </a:rPr>
            <a:t>Employee</a:t>
          </a:r>
          <a:r>
            <a:rPr lang="en-US" sz="3800" b="1" cap="none" spc="300" baseline="0">
              <a:ln w="6350" cmpd="sng">
                <a:noFill/>
                <a:prstDash val="solid"/>
                <a:miter lim="800000"/>
              </a:ln>
              <a:solidFill>
                <a:srgbClr val="F57913"/>
              </a:solidFill>
              <a:effectLst>
                <a:innerShdw blurRad="114300">
                  <a:prstClr val="black"/>
                </a:innerShdw>
              </a:effectLst>
            </a:rPr>
            <a:t> Account Review (EAR)</a:t>
          </a:r>
          <a:r>
            <a:rPr lang="en-US" sz="3800" b="1" cap="none" spc="300">
              <a:ln w="6350" cmpd="sng">
                <a:noFill/>
                <a:prstDash val="solid"/>
                <a:miter lim="800000"/>
              </a:ln>
              <a:solidFill>
                <a:srgbClr val="F57913"/>
              </a:solidFill>
              <a:effectLst>
                <a:innerShdw blurRad="114300">
                  <a:prstClr val="black"/>
                </a:innerShdw>
              </a:effectLst>
            </a:rPr>
            <a:t> Dashboard</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pstraubel" refreshedDate="42892.511645370367" createdVersion="4" refreshedVersion="6" minRefreshableVersion="3" recordCount="356">
  <cacheSource type="worksheet">
    <worksheetSource ref="A5:BK500" sheet="CY -  December 2016"/>
  </cacheSource>
  <cacheFields count="63">
    <cacheField name="Account" numFmtId="0">
      <sharedItems containsString="0" containsBlank="1" containsNumber="1" containsInteger="1" minValue="1" maxValue="25"/>
    </cacheField>
    <cacheField name="Name" numFmtId="0">
      <sharedItems containsBlank="1" count="379">
        <s v="Employee 1"/>
        <s v="Employee 2"/>
        <s v="Employee 3"/>
        <s v="Employee 4"/>
        <s v="Employee 5"/>
        <s v="Employee 6"/>
        <s v="Employee 7"/>
        <s v="Employee 8"/>
        <s v="Employee 9"/>
        <s v="Employee 10"/>
        <s v="Employee 11"/>
        <s v="Employee 12"/>
        <s v="Employee 13"/>
        <s v="Employee 14"/>
        <s v="Employee 15"/>
        <s v="Employee 16"/>
        <s v="Employee 17"/>
        <s v="Employee 18"/>
        <s v="Employee 19"/>
        <s v="Employee 20"/>
        <s v="Employee 21"/>
        <s v="Employee 22"/>
        <s v="Employee 23"/>
        <s v="Employee 24"/>
        <s v="Employee 25"/>
        <m/>
        <s v="JAMES B MEARS" u="1"/>
        <s v="WHITNEY J HENDRICKS" u="1"/>
        <s v="JORDAN T SHARTZER" u="1"/>
        <s v="TANYA L STURGIS" u="1"/>
        <s v="PATRICIA K DAUGHERTY" u="1"/>
        <s v="RHONDA G HAYNES" u="1"/>
        <s v="JESSICA M DELPIERO" u="1"/>
        <s v="JAMIE L BERRY" u="1"/>
        <s v="LINDA K RAIFORD" u="1"/>
        <s v="MELISSA B MYERS" u="1"/>
        <s v="DENISE L BROWN" u="1"/>
        <s v="TAMEKA M MASSEY" u="1"/>
        <s v="SUSAN T JUSTICE" u="1"/>
        <s v="CHRISTOPHER K DAVIS" u="1"/>
        <s v="JESSICA L JENKINS" u="1"/>
        <s v="LORI  BOSCHELLI" u="1"/>
        <s v="EFREM B ANDERSON" u="1"/>
        <s v="RACHEL A BLANKS" u="1"/>
        <s v="VALERIE  DAVIS" u="1"/>
        <s v="DAWN K HICKS" u="1"/>
        <s v="JENNIFER L TURNAGE" u="1"/>
        <s v="DORETHA L MAJOR" u="1"/>
        <s v="RACHEL A HARTBERGER" u="1"/>
        <s v="RACHEL L HARRIS" u="1"/>
        <s v="ANGELA M VEST" u="1"/>
        <s v="KIERSTIN M EVERTON" u="1"/>
        <s v="CRAIG A ZUIDEMA" u="1"/>
        <s v="JUSTIN JAY JOINES" u="1"/>
        <s v="ASHLEE N SANDERSON" u="1"/>
        <s v="JACKSON J SARDELLO" u="1"/>
        <s v="AMY  THURSBY" u="1"/>
        <s v="DONALD J MADERIOS" u="1"/>
        <s v="JUDITH I PEMBROKE" u="1"/>
        <s v="DESEREE D BILLINGS" u="1"/>
        <s v="SHERRY N WINN" u="1"/>
        <s v="HOPE ANN CARROLL" u="1"/>
        <s v="CHRISTINA  MCMILLAN" u="1"/>
        <s v="JEAN D SAUNDERS" u="1"/>
        <s v="DIANA F HOLTON" u="1"/>
        <s v="SUSAN L FERNAAYS" u="1"/>
        <s v="NICKI L BEATTY" u="1"/>
        <s v="DINA O WILLOUGHBY" u="1"/>
        <s v="MARGARET A FOX" u="1"/>
        <s v="KAY  SCHOMBURG" u="1"/>
        <s v="JULIA D WAGNER" u="1"/>
        <s v="LASHANTA N WILSON" u="1"/>
        <s v="LORI G NEWELL" u="1"/>
        <s v="JENNELL C JOHNSON" u="1"/>
        <s v="ASHLIE  MCKEEL" u="1"/>
        <s v="MELISSA A WELLS" u="1"/>
        <s v="AMANDA K WOLF" u="1"/>
        <s v="TIMOTHY C BRANSON" u="1"/>
        <s v="MASON WALTON CHRISTOPHER" u="1"/>
        <s v="RYAN H ODOM" u="1"/>
        <s v="KURT  TASKEY" u="1"/>
        <s v="ANDREA  CIRACI" u="1"/>
        <s v="JENNIFER L HUNDLEY" u="1"/>
        <s v="SHELLEY CHRISTIE WINEGRAD" u="1"/>
        <s v="KIMBERLY A SMOCK" u="1"/>
        <s v="YOLONDA M GAINES" u="1"/>
        <s v="RONALD G LAUDERMAN" u="1"/>
        <s v="BETTY A ARREDONDO" u="1"/>
        <s v="HEATHER M COLLINS" u="1"/>
        <s v="MICHELLE L JASINOWSKI" u="1"/>
        <s v="TOMEKA A JONES" u="1"/>
        <s v="DEETTE E WEBB" u="1"/>
        <s v="EVANGELINE O BLOUNT" u="1"/>
        <s v="CARRIE L JESSUP" u="1"/>
        <s v="PATRICIA A CAPPIELLO" u="1"/>
        <s v="MARISSA J LOVINGOOD" u="1"/>
        <s v="CASSANDRA  CORDON" u="1"/>
        <s v="LISA K MORSE" u="1"/>
        <s v="DAWN L EVERTON" u="1"/>
        <s v="TYLER S VAN SLOTEN" u="1"/>
        <s v="VIRGINIA  RIDDLE" u="1"/>
        <s v="CYNTHIA  SIMMONS" u="1"/>
        <s v="MAEGAN ELISE MADEIRA" u="1"/>
        <s v="ANGELA K SNYDER" u="1"/>
        <s v="ELIZABETH K NOBLE" u="1"/>
        <s v="SUSAN H MULL" u="1"/>
        <s v="LORI M STIRR" u="1"/>
        <s v="JESSICA  BEATTIE" u="1"/>
        <s v="CHRISTINE MARIE PATTERSON" u="1"/>
        <s v="MARILYN B LAMB" u="1"/>
        <s v="MARY E JORGENSEN" u="1"/>
        <s v="KIMBERLY C WYATT" u="1"/>
        <s v="KHRISTI N GURGANUS" u="1"/>
        <s v="LINDSAY M SCHNEIDER" u="1"/>
        <s v="DANA R DEERFIELD" u="1"/>
        <s v="BRYAN CARSON GRAINER" u="1"/>
        <s v="ALANA W ROSS" u="1"/>
        <s v="JAMELA L TERRY" u="1"/>
        <s v="DEANNA J KIMREY" u="1"/>
        <s v="TONYA Y RICE" u="1"/>
        <s v="BREANNA M HOGGE" u="1"/>
        <s v="SUSAN G TURNER" u="1"/>
        <s v="MONICA D HUGHES" u="1"/>
        <s v="WILSON J HO" u="1"/>
        <s v="CARA L BRADY" u="1"/>
        <s v="LOUISE G BABER" u="1"/>
        <s v="ANNETTE H LASSITER" u="1"/>
        <s v="JACOLA L GREENE" u="1"/>
        <s v="KIM C SWAN" u="1"/>
        <s v="CHANTIS S YOUNG" u="1"/>
        <s v="JENNIFER E CHRISTOPHER" u="1"/>
        <s v="APRIL N GORDON" u="1"/>
        <s v="NANCY K POPE" u="1"/>
        <s v="JILL MARIE COOK" u="1"/>
        <s v="PENNY P LUND" u="1"/>
        <s v="SANDRA M MARTIN" u="1"/>
        <s v="AIMEE A CALVIN" u="1"/>
        <s v="TAI L COLEMAN" u="1"/>
        <s v="CATHY P SMITH" u="1"/>
        <s v="PATRICIA E GASKINS" u="1"/>
        <s v="LORRIE A FUTRELL" u="1"/>
        <s v="MARK FRASER MCKNIGHT" u="1"/>
        <s v="JOAN M LEVERETT" u="1"/>
        <s v="SHARON  BURGESS" u="1"/>
        <s v="CHERYL L LONG" u="1"/>
        <s v="ASHLEY M SPRINGER" u="1"/>
        <s v="KARIN  YEARWOOD" u="1"/>
        <s v="BERNARD S KONG" u="1"/>
        <s v="CYNTHIA O SPEEGLE" u="1"/>
        <s v="KATHERINE  VILLAFANE" u="1"/>
        <s v="KIMBERLY F GILLIAM" u="1"/>
        <s v="SUSAN CAROL RICHARDSON" u="1"/>
        <s v="SHEILAH K RAY" u="1"/>
        <s v="NICOLE E WATERS" u="1"/>
        <s v="ASHLEY REENE CLAYTON" u="1"/>
        <s v="TAYLOR D GODSEY" u="1"/>
        <s v="ALYSSA N MCPATERS" u="1"/>
        <s v="MEGAN E LEDFORD" u="1"/>
        <s v="MARY  ROBERTS" u="1"/>
        <s v="BELINDA A TAYLOR" u="1"/>
        <s v="LAURA J RYAN" u="1"/>
        <s v="ROBERT  GASTON" u="1"/>
        <s v="LORETTA R JUSTIS" u="1"/>
        <s v="SUSAN F BUNTING" u="1"/>
        <s v="NANCY J WINDHAM" u="1"/>
        <s v="CHRISTOPHER G JONES" u="1"/>
        <s v="DEBORAH P SAWYER" u="1"/>
        <s v="ALEXIS L CAMPBELL" u="1"/>
        <s v="ADRIANA  TORRES" u="1"/>
        <s v="JUSTIN R PINTO" u="1"/>
        <s v="CATHERINE F AKERS" u="1"/>
        <s v="MARCELLOUS L MAPP" u="1"/>
        <s v="JUANITA  SUMMERFIELD" u="1"/>
        <s v="DEANNA L MATHIS" u="1"/>
        <s v="ROSLYN S DAVIS" u="1"/>
        <s v="AMY D MARTIN" u="1"/>
        <s v="COURTNEY M KULLMAN" u="1"/>
        <s v="REBECCA L CONLEY" u="1"/>
        <s v="BROOKE A WINEGRAD" u="1"/>
        <s v="SHANNAN M RUSH" u="1"/>
        <s v="TIFFANY L KEMP" u="1"/>
        <s v="TRACY W MALLORY" u="1"/>
        <s v="AMY L GUIN" u="1"/>
        <s v="SARAH N JONES" u="1"/>
        <s v="WANDA K JONES" u="1"/>
        <s v="LACEENA J BROWN" u="1"/>
        <s v="DEREK T ALLEN" u="1"/>
        <s v="CHRISTINE G DARBY" u="1"/>
        <s v="MADOLINE L WALLACE" u="1"/>
        <s v="MICHAEL S TAYLOR" u="1"/>
        <s v="SHARON M LAUDERMAN" u="1"/>
        <s v="TRACY M ZICKEFOOSE" u="1"/>
        <s v="DENISE ARNETTE MCROBERTS" u="1"/>
        <s v="KELLY I KRANZ" u="1"/>
        <s v="APRIL M IRWIN" u="1"/>
        <s v="AMY DEBORA PEERMAN" u="1"/>
        <s v="JUSTINE  WHITWORTH" u="1"/>
        <s v="AMBER B LOVING" u="1"/>
        <s v="TANYA LEE DAVIS" u="1"/>
        <s v="GAIL J CROWDER" u="1"/>
        <s v="MARIAN G MEDINA" u="1"/>
        <s v="SUE  CREPEAU" u="1"/>
        <s v="JANET L JASEWICZ" u="1"/>
        <s v="WILLIAM B GIBBS" u="1"/>
        <s v="JAMES N PARRISH" u="1"/>
        <s v="JAMMIE M SHAFFER" u="1"/>
        <s v="CINDY A SEQUOYAH" u="1"/>
        <s v="GENIA R CRUISE" u="1"/>
        <s v="CATHY T ROBINS" u="1"/>
        <s v="PAMELA ROSE CRANE" u="1"/>
        <s v="ELIZABETH D BYRUM" u="1"/>
        <s v="GENEVA H SNOW" u="1"/>
        <s v="LISA A GRAY" u="1"/>
        <s v="WENDY W BROWN" u="1"/>
        <s v="DIANE MURO FRATALIA" u="1"/>
        <s v="WANDA C POPE" u="1"/>
        <s v="CRYSTAL H THORSON" u="1"/>
        <s v="MICHAEL G AMLAND" u="1"/>
        <s v="DESMINE M BAILEY" u="1"/>
        <s v="PAMELA B BAGLEY" u="1"/>
        <s v="LYDIA  CHESNEY" u="1"/>
        <s v="CAROL B KEFFER" u="1"/>
        <s v="LAURA E WARNER" u="1"/>
        <s v="JACOB A KREZNOR" u="1"/>
        <s v="TAMMY H CREWS" u="1"/>
        <s v="PATRICIA L HEYL" u="1"/>
        <s v="WILLIAM M MULVEY" u="1"/>
        <s v="JOYCE  COOPER" u="1"/>
        <s v="CATHY P ADAM" u="1"/>
        <s v="DEBORAH A TAYLOR" u="1"/>
        <s v="ELAINA JOY FERRY" u="1"/>
        <s v="JASMINE S OLIVERAS" u="1"/>
        <s v="SABRINA L ADDISON" u="1"/>
        <s v="DAYRON  CARDOSO" u="1"/>
        <s v="DEBORAH V POPE" u="1"/>
        <s v="LORETTA L STANLEY" u="1"/>
        <s v="PAUL JEFFREY SPEIGHT" u="1"/>
        <s v="LATONIA S KELLEY" u="1"/>
        <s v="JANAY H STENNETT" u="1"/>
        <s v="ROBIN R WARREN" u="1"/>
        <s v="DANIEL  ELSTON" u="1"/>
        <s v="MELANI J BAILEY" u="1"/>
        <s v="ANGELA BETH JOHNSON" u="1"/>
        <s v="DENISE G SPIVEY" u="1"/>
        <s v="BRIAN T SMITH" u="1"/>
        <s v="CHERYL  CHIN YEE" u="1"/>
        <s v="NATHAN L HOODY" u="1"/>
        <s v="JENNIFER S BRANCH" u="1"/>
        <s v="EARLENE  EVANS" u="1"/>
        <s v="GAIL A HATCH" u="1"/>
        <s v="JOANNE P BYARS" u="1"/>
        <s v="CHERYL  CARAWAN" u="1"/>
        <s v="SUZANNE H SEALEY" u="1"/>
        <s v="ROBIN S EDWARDS" u="1"/>
        <s v="MICHAEL B GOODWIN" u="1"/>
        <s v="ANDREA B EVANS" u="1"/>
        <s v="RAHSHANN L LEWTER-LUGO" u="1"/>
        <s v="SCOTT FREDERICK FALES" u="1"/>
        <s v="DANIELLE M STELTER" u="1"/>
        <s v="JEAN M RAGLAND" u="1"/>
        <s v="MARGARET R TAYLOR" u="1"/>
        <s v="DAVID W THOMAS" u="1"/>
        <s v="ILENA L ANDREWS" u="1"/>
        <s v="DEAN F CRISOLOGO" u="1"/>
        <s v="CARRIE E ANCEL" u="1"/>
        <s v="KAREN T FOX" u="1"/>
        <s v="ALYSSA A EMBLETON" u="1"/>
        <s v="JO ELLEN  SCHAFFER" u="1"/>
        <s v="CATHERINE F PEDIGO" u="1"/>
        <s v="OLIVIA J PAXSON" u="1"/>
        <s v="LYDIA M ASH" u="1"/>
        <s v="ELIZABETH A GAVIN" u="1"/>
        <s v="AMY D DORSEY" u="1"/>
        <s v="LINDA B BUDAHN" u="1"/>
        <s v="NANCY W ALLEN" u="1"/>
        <s v="MARINA A BOGGS" u="1"/>
        <s v="TRAVIS  MITCHELL" u="1"/>
        <s v="DIANA A SHUSTER" u="1"/>
        <s v="REBECCA E RIBAL" u="1"/>
        <s v="KIMBERLY A SMITH" u="1"/>
        <s v="RACHEL L MILTEER" u="1"/>
        <s v="LAURA J GRIFFIN" u="1"/>
        <s v="DAWN  HOLLEN" u="1"/>
        <s v="ALLISON B CARROLL" u="1"/>
        <s v="JENNIFER A DARDEN" u="1"/>
        <s v="CHERYL Y CAREY" u="1"/>
        <s v="HOPE A WHARTON" u="1"/>
        <s v="MISTY M HARRIS" u="1"/>
        <s v="HATTIE  PLATT" u="1"/>
        <s v="CLARISSA L GREGG" u="1"/>
        <s v="BRENDA A PAPE" u="1"/>
        <s v="ALEXIS N BAKER" u="1"/>
        <s v="LAUREN M BLACK" u="1"/>
        <s v="CAROL ANN NICOSIA" u="1"/>
        <s v="DONNA L CONNELL" u="1"/>
        <s v="ROBERTA H MARLES" u="1"/>
        <s v="STEPHANIE M HINSHAW" u="1"/>
        <s v="JESSICA R PERSONENI" u="1"/>
        <s v="CHARLES R GROVES" u="1"/>
        <s v="PEARL L KING" u="1"/>
        <s v="TANYA L STOKES-GREEN" u="1"/>
        <s v="ELAINE  CASTRO" u="1"/>
        <s v="SABRINA A HERRING" u="1"/>
        <s v="JENNIFER J COYNE" u="1"/>
        <s v="BELINDA O ABOAGYE" u="1"/>
        <s v="RHONDA B WARREN" u="1"/>
        <s v="JENNIFER L LITTLE" u="1"/>
        <s v="CHARLOTTE A MCCAULEY" u="1"/>
        <s v="IRIS E WALKER" u="1"/>
        <s v="LORI J HANDLE" u="1"/>
        <s v="CATHY M JONES" u="1"/>
        <s v="EMILY A HALL" u="1"/>
        <s v="REBA M SUTTON" u="1"/>
        <s v="DANAE A PEOPLE" u="1"/>
        <s v="SAMANTHA L MONFALCONE" u="1"/>
        <s v="ELIZABETH A RICHARDSON" u="1"/>
        <s v="APRIL E TAYLOR" u="1"/>
        <s v="DIANA S RASCOE" u="1"/>
        <s v="ANGELA E JOSEPH" u="1"/>
        <s v="ELIZABETH THOMAS DREWRY" u="1"/>
        <s v="HOPE E JORDAN" u="1"/>
        <s v="LISA L WILLIAMS" u="1"/>
        <s v="STEPHANIE L BARD" u="1"/>
        <s v="TIFFANY BLAZE WAERSCH" u="1"/>
        <s v="TERESA  WILSON" u="1"/>
        <s v="BETH  GUTHRIE" u="1"/>
        <s v="STACIE L CAMPBELL" u="1"/>
        <s v="COMIE L PREVETTE" u="1"/>
        <s v="LESLIE R KEATON" u="1"/>
        <s v="PATTI S LAUDERMAN" u="1"/>
        <s v="NICOLE L KELLER" u="1"/>
        <s v="JENNIFER L LAPAUGH" u="1"/>
        <s v="MISTY LEE BUTLER" u="1"/>
        <s v="PAMELA S WEST" u="1"/>
        <s v="CAROL A SEAS" u="1"/>
        <s v="FRANCINE S WALTERS" u="1"/>
        <s v="VICTORIA LEIGH HELMICK" u="1"/>
        <s v="ALEXANDRA P W BABB" u="1"/>
        <s v="JORGE L GONZALEZ" u="1"/>
        <s v="MEGAN M DIAZ" u="1"/>
        <s v="JASON A HARRIS" u="1"/>
        <s v="JENNIFER J DRESLER" u="1"/>
        <s v="MELISSA A SCRIPTER" u="1"/>
        <s v="JAMAELA M CLARKE" u="1"/>
        <s v="BRYAN W HAAS" u="1"/>
        <s v="STEPHANIE  TRACK" u="1"/>
        <s v="JOYCE V TALIAFERRO" u="1"/>
        <s v="MELISSA L FULLER" u="1"/>
        <s v="THERESA P BRANCH" u="1"/>
        <s v="MICHELLE L ZUSKIN" u="1"/>
        <s v="NI-SHAN S CHANDLER" u="1"/>
        <s v="CHRISTOPHER W MARR" u="1"/>
        <s v="JENA N HOPKINS" u="1"/>
        <s v="JENNIFER D MICHALAK" u="1"/>
        <s v="MELANIE L COOPER" u="1"/>
        <s v="SHERRY L SPROUSE" u="1"/>
        <s v="KAYLA N HOGGE" u="1"/>
        <s v="JOSHUA D KRIVDA" u="1"/>
        <s v="MELISSA  COUNCIL" u="1"/>
        <s v="ALANNA C BAKER" u="1"/>
        <s v="KELSEY T WOODARD" u="1"/>
        <s v="CALANDRA L SMITH" u="1"/>
        <s v="LEE  D'BENE" u="1"/>
        <s v="LISA S WISEMAN" u="1"/>
        <s v="APRIL T RICHARDSON" u="1"/>
        <s v="ADRIENNE D CRAWFORD" u="1"/>
        <s v="RACHEL N YANO" u="1"/>
        <s v="JAMES B HILL" u="1"/>
        <s v="MICHELLE L WHITEHOUSE" u="1"/>
        <s v="LASHANDA D BARNES" u="1"/>
        <s v="WENDY L COBURN" u="1"/>
        <s v="TAMARA DAIR ATKINS" u="1"/>
        <s v="STANLEY P LEICESTER" u="1"/>
        <s v="BENJAMIN T CLIFFORD" u="1"/>
        <s v="MARK ROBERT WILSON" u="1"/>
        <s v="JENNIFER E MYERS" u="1"/>
        <s v="VENISA S TYNES" u="1"/>
        <s v="ALEXIS M VEST" u="1"/>
        <s v="RHONDA BRYANT MORRIS" u="1"/>
      </sharedItems>
    </cacheField>
    <cacheField name="Employee ID" numFmtId="0">
      <sharedItems containsString="0" containsBlank="1" containsNumber="1" containsInteger="1" minValue="1" maxValue="25"/>
    </cacheField>
    <cacheField name="Cr Scr" numFmtId="0">
      <sharedItems containsString="0" containsBlank="1" containsNumber="1" containsInteger="1" minValue="497" maxValue="807"/>
    </cacheField>
    <cacheField name="Cr Dt" numFmtId="0">
      <sharedItems containsBlank="1"/>
    </cacheField>
    <cacheField name="NSF" numFmtId="0">
      <sharedItems containsString="0" containsBlank="1" containsNumber="1" containsInteger="1" minValue="0" maxValue="2"/>
    </cacheField>
    <cacheField name="ODP" numFmtId="0">
      <sharedItems containsString="0" containsBlank="1" containsNumber="1" containsInteger="1" minValue="0" maxValue="163"/>
    </cacheField>
    <cacheField name="Sh Bal" numFmtId="0">
      <sharedItems containsString="0" containsBlank="1" containsNumber="1" minValue="-337.77" maxValue="159218.81"/>
    </cacheField>
    <cacheField name="Ln Bal" numFmtId="0">
      <sharedItems containsString="0" containsBlank="1" containsNumber="1" minValue="0" maxValue="159784.31"/>
    </cacheField>
    <cacheField name="CC Bal" numFmtId="0">
      <sharedItems containsString="0" containsBlank="1" containsNumber="1" minValue="0" maxValue="36861"/>
    </cacheField>
    <cacheField name="CC Limit" numFmtId="0">
      <sharedItems containsString="0" containsBlank="1" containsNumber="1" containsInteger="1" minValue="0" maxValue="37100"/>
    </cacheField>
    <cacheField name="Total ODP&amp;NSF" numFmtId="0">
      <sharedItems containsString="0" containsBlank="1" containsNumber="1" containsInteger="1" minValue="0" maxValue="165"/>
    </cacheField>
    <cacheField name="Adjusted CY CS" numFmtId="0">
      <sharedItems containsString="0" containsBlank="1" containsNumber="1" containsInteger="1" minValue="497" maxValue="807"/>
    </cacheField>
    <cacheField name="Adjusted PY CS" numFmtId="0">
      <sharedItems containsString="0" containsBlank="1" containsNumber="1" containsInteger="1" minValue="544" maxValue="816"/>
    </cacheField>
    <cacheField name="NSF2" numFmtId="0">
      <sharedItems containsString="0" containsBlank="1" containsNumber="1" containsInteger="1" minValue="0" maxValue="7"/>
    </cacheField>
    <cacheField name="ODP2" numFmtId="0">
      <sharedItems containsString="0" containsBlank="1" containsNumber="1" containsInteger="1" minValue="0" maxValue="94"/>
    </cacheField>
    <cacheField name="Sh Bal2" numFmtId="43">
      <sharedItems containsString="0" containsBlank="1" containsNumber="1" minValue="952.12" maxValue="182420.54"/>
    </cacheField>
    <cacheField name="Ln Bal2" numFmtId="43">
      <sharedItems containsString="0" containsBlank="1" containsNumber="1" minValue="0" maxValue="187984.83"/>
    </cacheField>
    <cacheField name="CC Bal2" numFmtId="43">
      <sharedItems containsString="0" containsBlank="1" containsNumber="1" minValue="0" maxValue="37440.68"/>
    </cacheField>
    <cacheField name="CS #C" numFmtId="0">
      <sharedItems containsString="0" containsBlank="1" containsNumber="1" containsInteger="1" minValue="-238" maxValue="160"/>
    </cacheField>
    <cacheField name="NSF #C" numFmtId="0">
      <sharedItems containsString="0" containsBlank="1" containsNumber="1" containsInteger="1" minValue="-7" maxValue="2"/>
    </cacheField>
    <cacheField name="ODP #C" numFmtId="0">
      <sharedItems containsString="0" containsBlank="1" containsNumber="1" containsInteger="1" minValue="-94" maxValue="163"/>
    </cacheField>
    <cacheField name="Sh Bal #C" numFmtId="43">
      <sharedItems containsString="0" containsBlank="1" containsNumber="1" minValue="-176848.5" maxValue="123498.78"/>
    </cacheField>
    <cacheField name="Ln Bal #C" numFmtId="43">
      <sharedItems containsString="0" containsBlank="1" containsNumber="1" minValue="-180140.12" maxValue="147593.66"/>
    </cacheField>
    <cacheField name="CC Bal #C" numFmtId="43">
      <sharedItems containsString="0" containsBlank="1" containsNumber="1" minValue="-34295.14" maxValue="36861"/>
    </cacheField>
    <cacheField name="NSF %C" numFmtId="0">
      <sharedItems containsBlank="1" containsMixedTypes="1" containsNumber="1" containsInteger="1" minValue="-1" maxValue="-1"/>
    </cacheField>
    <cacheField name="ODP %C" numFmtId="0">
      <sharedItems containsBlank="1" containsMixedTypes="1" containsNumber="1" containsInteger="1" minValue="-1" maxValue="0"/>
    </cacheField>
    <cacheField name="Sh Bal %C" numFmtId="0">
      <sharedItems containsBlank="1" containsMixedTypes="1" containsNumber="1" minValue="-1.0154230904810351" maxValue="25.295204386001764"/>
    </cacheField>
    <cacheField name="Ln Bal %C" numFmtId="0">
      <sharedItems containsBlank="1" containsMixedTypes="1" containsNumber="1" minValue="-1" maxValue="29.227042405422242"/>
    </cacheField>
    <cacheField name="CC Bal %C" numFmtId="0">
      <sharedItems containsBlank="1" containsMixedTypes="1" containsNumber="1" minValue="-1" maxValue="32.453514894081977"/>
    </cacheField>
    <cacheField name="CS &lt; X" numFmtId="0">
      <sharedItems containsString="0" containsBlank="1" containsNumber="1" containsInteger="1" minValue="0" maxValue="10"/>
    </cacheField>
    <cacheField name="Change in CS" numFmtId="0">
      <sharedItems containsString="0" containsBlank="1" containsNumber="1" containsInteger="1" minValue="0" maxValue="40"/>
    </cacheField>
    <cacheField name="Total NSF &amp; ODP" numFmtId="0">
      <sharedItems containsString="0" containsBlank="1" containsNumber="1" containsInteger="1" minValue="0" maxValue="40"/>
    </cacheField>
    <cacheField name="Sh Bal Dec" numFmtId="0">
      <sharedItems containsString="0" containsBlank="1" containsNumber="1" containsInteger="1" minValue="0" maxValue="10"/>
    </cacheField>
    <cacheField name="Ln Bal Inc" numFmtId="0">
      <sharedItems containsString="0" containsBlank="1" containsNumber="1" containsInteger="1" minValue="0" maxValue="10"/>
    </cacheField>
    <cacheField name="CC Bal Inc" numFmtId="0">
      <sharedItems containsString="0" containsBlank="1" containsNumber="1" containsInteger="1" minValue="0" maxValue="10"/>
    </cacheField>
    <cacheField name="CC Utiliz" numFmtId="0">
      <sharedItems containsString="0" containsBlank="1" containsNumber="1" containsInteger="1" minValue="0" maxValue="10"/>
    </cacheField>
    <cacheField name="Position" numFmtId="0">
      <sharedItems containsString="0" containsBlank="1" containsNumber="1" containsInteger="1" minValue="0" maxValue="25"/>
    </cacheField>
    <cacheField name="Gender" numFmtId="0">
      <sharedItems containsString="0" containsBlank="1" containsNumber="1" containsInteger="1" minValue="0" maxValue="5"/>
    </cacheField>
    <cacheField name="Age" numFmtId="0">
      <sharedItems containsString="0" containsBlank="1" containsNumber="1" containsInteger="1" minValue="0" maxValue="5"/>
    </cacheField>
    <cacheField name="LOS" numFmtId="0">
      <sharedItems containsString="0" containsBlank="1" containsNumber="1" containsInteger="1" minValue="0" maxValue="5"/>
    </cacheField>
    <cacheField name="Total Score" numFmtId="0">
      <sharedItems containsString="0" containsBlank="1" containsNumber="1" containsInteger="1" minValue="10" maxValue="95"/>
    </cacheField>
    <cacheField name="Sh Bal 1" numFmtId="0">
      <sharedItems containsString="0" containsBlank="1" containsNumber="1" containsInteger="1" minValue="0" maxValue="5"/>
    </cacheField>
    <cacheField name="Sh Bal 2" numFmtId="0">
      <sharedItems containsString="0" containsBlank="1" containsNumber="1" containsInteger="1" minValue="0" maxValue="10"/>
    </cacheField>
    <cacheField name="Ln Bal 1" numFmtId="0">
      <sharedItems containsString="0" containsBlank="1" containsNumber="1" containsInteger="1" minValue="0" maxValue="5"/>
    </cacheField>
    <cacheField name="Ln Bal 2" numFmtId="0">
      <sharedItems containsString="0" containsBlank="1" containsNumber="1" containsInteger="1" minValue="0" maxValue="10"/>
    </cacheField>
    <cacheField name="CC Bal 1" numFmtId="0">
      <sharedItems containsString="0" containsBlank="1" containsNumber="1" containsInteger="1" minValue="0" maxValue="5"/>
    </cacheField>
    <cacheField name="CC Bal 2" numFmtId="0">
      <sharedItems containsString="0" containsBlank="1" containsNumber="1" containsInteger="1" minValue="0" maxValue="10"/>
    </cacheField>
    <cacheField name="CC Utilization" numFmtId="0">
      <sharedItems containsString="0" containsBlank="1" containsNumber="1" minValue="0" maxValue="1.0049196"/>
    </cacheField>
    <cacheField name="Org Level 1 Code P1" numFmtId="0">
      <sharedItems containsBlank="1" containsMixedTypes="1" containsNumber="1" containsInteger="1" minValue="902" maxValue="902"/>
    </cacheField>
    <cacheField name="Org Level 1 Code P2" numFmtId="0">
      <sharedItems containsString="0" containsBlank="1" containsNumber="1" containsInteger="1" minValue="0" maxValue="15"/>
    </cacheField>
    <cacheField name="Org Level 2 Code P1" numFmtId="0">
      <sharedItems containsBlank="1"/>
    </cacheField>
    <cacheField name="Org Level 2 Code P2" numFmtId="1">
      <sharedItems containsString="0" containsBlank="1" containsNumber="1" containsInteger="1" minValue="0" maxValue="15"/>
    </cacheField>
    <cacheField name="Employee ID2" numFmtId="1">
      <sharedItems containsString="0" containsBlank="1" containsNumber="1" containsInteger="1" minValue="0" maxValue="25"/>
    </cacheField>
    <cacheField name="M or F" numFmtId="0">
      <sharedItems containsBlank="1"/>
    </cacheField>
    <cacheField name="Age Calc" numFmtId="0">
      <sharedItems containsString="0" containsBlank="1" containsNumber="1" containsInteger="1" minValue="7345" maxValue="23109"/>
    </cacheField>
    <cacheField name="Age Conv" numFmtId="0">
      <sharedItems containsString="0" containsBlank="1" containsNumber="1" minValue="20.123287671232877" maxValue="63.31232876712329"/>
    </cacheField>
    <cacheField name="LOS Calc" numFmtId="0">
      <sharedItems containsString="0" containsBlank="1" containsNumber="1" containsInteger="1" minValue="204" maxValue="14995"/>
    </cacheField>
    <cacheField name="LOS Conv" numFmtId="0">
      <sharedItems containsString="0" containsBlank="1" containsNumber="1" minValue="0.55890410958904113" maxValue="41.082191780821915"/>
    </cacheField>
    <cacheField name="Branch " numFmtId="0">
      <sharedItems containsBlank="1"/>
    </cacheField>
    <cacheField name="Department" numFmtId="0">
      <sharedItems containsBlank="1"/>
    </cacheField>
    <cacheField name="Catch All" numFmtId="0">
      <sharedItems containsBlank="1"/>
    </cacheField>
    <cacheField name="Criteria" numFmtId="0">
      <sharedItems containsBlank="1" count="30">
        <s v="**All Other"/>
        <s v="Hidenwood"/>
        <s v="Suffolk"/>
        <s v="*Accounting"/>
        <s v="*Human Resources"/>
        <s v="Chesapeake"/>
        <s v="*Loan Officer"/>
        <m/>
        <s v="Williamsburg" u="1"/>
        <s v="Big Bethel" u="1"/>
        <s v="Jim's Local Market NN" u="1"/>
        <s v="Denbigh" u="1"/>
        <s v="Great Bridge" u="1"/>
        <s v="Providence Road" u="1"/>
        <s v="South Battlefield" u="1"/>
        <s v="Hampton" u="1"/>
        <s v="Battlefield" u="1"/>
        <s v="Fox Hill" u="1"/>
        <s v="Grafton" u="1"/>
        <s v="City Center" u="1"/>
        <s v="All Other" u="1"/>
        <s v="Harpersville" u="1"/>
        <s v="Smithfield" u="1"/>
        <s v="37th Street" u="1"/>
        <s v="Norfolk Post Office" u="1"/>
        <s v="Gloucester" u="1"/>
        <s v="*All Other" u="1"/>
        <s v="Newmarket" u="1"/>
        <s v="Hampton City" u="1"/>
        <s v="Holland Road" u="1"/>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pstraubel" refreshedDate="42892.511646643521" createdVersion="4" refreshedVersion="6" minRefreshableVersion="3" recordCount="355">
  <cacheSource type="worksheet">
    <worksheetSource ref="A5:BK360" sheet="CY -  December 2016"/>
  </cacheSource>
  <cacheFields count="63">
    <cacheField name="Account" numFmtId="0">
      <sharedItems containsString="0" containsBlank="1" containsNumber="1" containsInteger="1" minValue="1" maxValue="25"/>
    </cacheField>
    <cacheField name="Name" numFmtId="0">
      <sharedItems containsBlank="1"/>
    </cacheField>
    <cacheField name="Employee ID" numFmtId="0">
      <sharedItems containsString="0" containsBlank="1" containsNumber="1" containsInteger="1" minValue="1" maxValue="25"/>
    </cacheField>
    <cacheField name="Cr Scr" numFmtId="0">
      <sharedItems containsString="0" containsBlank="1" containsNumber="1" containsInteger="1" minValue="497" maxValue="807"/>
    </cacheField>
    <cacheField name="Cr Dt" numFmtId="0">
      <sharedItems containsBlank="1"/>
    </cacheField>
    <cacheField name="NSF" numFmtId="0">
      <sharedItems containsString="0" containsBlank="1" containsNumber="1" containsInteger="1" minValue="0" maxValue="2"/>
    </cacheField>
    <cacheField name="ODP" numFmtId="0">
      <sharedItems containsString="0" containsBlank="1" containsNumber="1" containsInteger="1" minValue="0" maxValue="163"/>
    </cacheField>
    <cacheField name="Sh Bal" numFmtId="0">
      <sharedItems containsString="0" containsBlank="1" containsNumber="1" minValue="-337.77" maxValue="159218.81"/>
    </cacheField>
    <cacheField name="Ln Bal" numFmtId="0">
      <sharedItems containsString="0" containsBlank="1" containsNumber="1" minValue="0" maxValue="159784.31"/>
    </cacheField>
    <cacheField name="CC Bal" numFmtId="0">
      <sharedItems containsString="0" containsBlank="1" containsNumber="1" minValue="0" maxValue="36861"/>
    </cacheField>
    <cacheField name="CC Limit" numFmtId="0">
      <sharedItems containsString="0" containsBlank="1" containsNumber="1" containsInteger="1" minValue="0" maxValue="37100"/>
    </cacheField>
    <cacheField name="Total ODP&amp;NSF" numFmtId="0">
      <sharedItems containsString="0" containsBlank="1" containsNumber="1" containsInteger="1" minValue="0" maxValue="165"/>
    </cacheField>
    <cacheField name="Adjusted CY CS" numFmtId="0">
      <sharedItems containsString="0" containsBlank="1" containsNumber="1" containsInteger="1" minValue="497" maxValue="807"/>
    </cacheField>
    <cacheField name="Adjusted PY CS" numFmtId="0">
      <sharedItems containsString="0" containsBlank="1" containsNumber="1" containsInteger="1" minValue="544" maxValue="816"/>
    </cacheField>
    <cacheField name="NSF2" numFmtId="0">
      <sharedItems containsString="0" containsBlank="1" containsNumber="1" containsInteger="1" minValue="0" maxValue="7"/>
    </cacheField>
    <cacheField name="ODP2" numFmtId="0">
      <sharedItems containsString="0" containsBlank="1" containsNumber="1" containsInteger="1" minValue="0" maxValue="94"/>
    </cacheField>
    <cacheField name="Sh Bal2" numFmtId="43">
      <sharedItems containsString="0" containsBlank="1" containsNumber="1" minValue="952.12" maxValue="182420.54"/>
    </cacheField>
    <cacheField name="Ln Bal2" numFmtId="43">
      <sharedItems containsString="0" containsBlank="1" containsNumber="1" minValue="0" maxValue="187984.83"/>
    </cacheField>
    <cacheField name="CC Bal2" numFmtId="43">
      <sharedItems containsString="0" containsBlank="1" containsNumber="1" minValue="0" maxValue="37440.68"/>
    </cacheField>
    <cacheField name="CS #C" numFmtId="0">
      <sharedItems containsString="0" containsBlank="1" containsNumber="1" containsInteger="1" minValue="-238" maxValue="160"/>
    </cacheField>
    <cacheField name="NSF #C" numFmtId="0">
      <sharedItems containsString="0" containsBlank="1" containsNumber="1" containsInteger="1" minValue="-7" maxValue="2"/>
    </cacheField>
    <cacheField name="ODP #C" numFmtId="0">
      <sharedItems containsString="0" containsBlank="1" containsNumber="1" containsInteger="1" minValue="-94" maxValue="163"/>
    </cacheField>
    <cacheField name="Sh Bal #C" numFmtId="43">
      <sharedItems containsString="0" containsBlank="1" containsNumber="1" minValue="-176848.5" maxValue="123498.78"/>
    </cacheField>
    <cacheField name="Ln Bal #C" numFmtId="43">
      <sharedItems containsString="0" containsBlank="1" containsNumber="1" minValue="-180140.12" maxValue="147593.66"/>
    </cacheField>
    <cacheField name="CC Bal #C" numFmtId="43">
      <sharedItems containsString="0" containsBlank="1" containsNumber="1" minValue="-34295.14" maxValue="36861"/>
    </cacheField>
    <cacheField name="NSF %C" numFmtId="0">
      <sharedItems containsBlank="1" containsMixedTypes="1" containsNumber="1" containsInteger="1" minValue="-1" maxValue="-1"/>
    </cacheField>
    <cacheField name="ODP %C" numFmtId="9">
      <sharedItems containsMixedTypes="1" containsNumber="1" containsInteger="1" minValue="-1" maxValue="0"/>
    </cacheField>
    <cacheField name="Sh Bal %C" numFmtId="9">
      <sharedItems containsMixedTypes="1" containsNumber="1" minValue="-1.0154230904810351" maxValue="25.295204386001764"/>
    </cacheField>
    <cacheField name="Ln Bal %C" numFmtId="9">
      <sharedItems containsMixedTypes="1" containsNumber="1" minValue="-1" maxValue="29.227042405422242"/>
    </cacheField>
    <cacheField name="CC Bal %C" numFmtId="9">
      <sharedItems containsMixedTypes="1" containsNumber="1" minValue="-1" maxValue="32.453514894081977"/>
    </cacheField>
    <cacheField name="CS &lt; X" numFmtId="0">
      <sharedItems containsString="0" containsBlank="1" containsNumber="1" containsInteger="1" minValue="0" maxValue="10"/>
    </cacheField>
    <cacheField name="Change in CS" numFmtId="0">
      <sharedItems containsString="0" containsBlank="1" containsNumber="1" containsInteger="1" minValue="0" maxValue="40"/>
    </cacheField>
    <cacheField name="Total NSF &amp; ODP" numFmtId="0">
      <sharedItems containsString="0" containsBlank="1" containsNumber="1" containsInteger="1" minValue="0" maxValue="40"/>
    </cacheField>
    <cacheField name="Sh Bal Dec" numFmtId="0">
      <sharedItems containsString="0" containsBlank="1" containsNumber="1" containsInteger="1" minValue="0" maxValue="10"/>
    </cacheField>
    <cacheField name="Ln Bal Inc" numFmtId="0">
      <sharedItems containsString="0" containsBlank="1" containsNumber="1" containsInteger="1" minValue="0" maxValue="10"/>
    </cacheField>
    <cacheField name="CC Bal Inc" numFmtId="0">
      <sharedItems containsString="0" containsBlank="1" containsNumber="1" containsInteger="1" minValue="0" maxValue="10"/>
    </cacheField>
    <cacheField name="CC Utiliz" numFmtId="0">
      <sharedItems containsString="0" containsBlank="1" containsNumber="1" containsInteger="1" minValue="0" maxValue="10"/>
    </cacheField>
    <cacheField name="Position" numFmtId="0">
      <sharedItems containsString="0" containsBlank="1" containsNumber="1" containsInteger="1" minValue="0" maxValue="25"/>
    </cacheField>
    <cacheField name="Gender" numFmtId="0">
      <sharedItems containsString="0" containsBlank="1" containsNumber="1" containsInteger="1" minValue="0" maxValue="5"/>
    </cacheField>
    <cacheField name="Age" numFmtId="0">
      <sharedItems containsString="0" containsBlank="1" containsNumber="1" containsInteger="1" minValue="0" maxValue="5"/>
    </cacheField>
    <cacheField name="LOS" numFmtId="0">
      <sharedItems containsString="0" containsBlank="1" containsNumber="1" containsInteger="1" minValue="0" maxValue="5"/>
    </cacheField>
    <cacheField name="Total Score" numFmtId="0">
      <sharedItems containsString="0" containsBlank="1" containsNumber="1" containsInteger="1" minValue="10" maxValue="95"/>
    </cacheField>
    <cacheField name="Sh Bal 1" numFmtId="0">
      <sharedItems containsString="0" containsBlank="1" containsNumber="1" containsInteger="1" minValue="0" maxValue="5"/>
    </cacheField>
    <cacheField name="Sh Bal 2" numFmtId="0">
      <sharedItems containsString="0" containsBlank="1" containsNumber="1" containsInteger="1" minValue="0" maxValue="10"/>
    </cacheField>
    <cacheField name="Ln Bal 1" numFmtId="0">
      <sharedItems containsString="0" containsBlank="1" containsNumber="1" containsInteger="1" minValue="0" maxValue="5"/>
    </cacheField>
    <cacheField name="Ln Bal 2" numFmtId="0">
      <sharedItems containsString="0" containsBlank="1" containsNumber="1" containsInteger="1" minValue="0" maxValue="10"/>
    </cacheField>
    <cacheField name="CC Bal 1" numFmtId="0">
      <sharedItems containsString="0" containsBlank="1" containsNumber="1" containsInteger="1" minValue="0" maxValue="5"/>
    </cacheField>
    <cacheField name="CC Bal 2" numFmtId="0">
      <sharedItems containsString="0" containsBlank="1" containsNumber="1" containsInteger="1" minValue="0" maxValue="10"/>
    </cacheField>
    <cacheField name="CC Utilization" numFmtId="0">
      <sharedItems containsString="0" containsBlank="1" containsNumber="1" minValue="0" maxValue="1.0049196"/>
    </cacheField>
    <cacheField name="Org Level 1 Code P1" numFmtId="0">
      <sharedItems containsBlank="1" containsMixedTypes="1" containsNumber="1" containsInteger="1" minValue="902" maxValue="902"/>
    </cacheField>
    <cacheField name="Org Level 1 Code P2" numFmtId="0">
      <sharedItems containsString="0" containsBlank="1" containsNumber="1" containsInteger="1" minValue="0" maxValue="15"/>
    </cacheField>
    <cacheField name="Org Level 2 Code P1" numFmtId="0">
      <sharedItems containsBlank="1"/>
    </cacheField>
    <cacheField name="Org Level 2 Code P2" numFmtId="1">
      <sharedItems containsString="0" containsBlank="1" containsNumber="1" containsInteger="1" minValue="0" maxValue="15"/>
    </cacheField>
    <cacheField name="Employee ID2" numFmtId="1">
      <sharedItems containsString="0" containsBlank="1" containsNumber="1" containsInteger="1" minValue="0" maxValue="25"/>
    </cacheField>
    <cacheField name="M or F" numFmtId="0">
      <sharedItems containsBlank="1"/>
    </cacheField>
    <cacheField name="Age Calc" numFmtId="0">
      <sharedItems containsString="0" containsBlank="1" containsNumber="1" containsInteger="1" minValue="7345" maxValue="23109"/>
    </cacheField>
    <cacheField name="Age Conv" numFmtId="0">
      <sharedItems containsString="0" containsBlank="1" containsNumber="1" minValue="20.123287671232877" maxValue="63.31232876712329"/>
    </cacheField>
    <cacheField name="LOS Calc" numFmtId="0">
      <sharedItems containsString="0" containsBlank="1" containsNumber="1" containsInteger="1" minValue="204" maxValue="14995"/>
    </cacheField>
    <cacheField name="LOS Conv" numFmtId="0">
      <sharedItems containsString="0" containsBlank="1" containsNumber="1" minValue="0.55890410958904113" maxValue="41.082191780821915"/>
    </cacheField>
    <cacheField name="Branch " numFmtId="0">
      <sharedItems containsBlank="1"/>
    </cacheField>
    <cacheField name="Department" numFmtId="0">
      <sharedItems containsBlank="1"/>
    </cacheField>
    <cacheField name="Catch All" numFmtId="0">
      <sharedItems containsBlank="1"/>
    </cacheField>
    <cacheField name="Criteri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6">
  <r>
    <n v="1"/>
    <x v="0"/>
    <n v="1"/>
    <n v="676"/>
    <s v="05/17/16"/>
    <n v="0"/>
    <n v="3"/>
    <n v="82061.600000000006"/>
    <n v="9418.5499999999993"/>
    <n v="36861"/>
    <n v="37100"/>
    <n v="3"/>
    <n v="676"/>
    <n v="743"/>
    <n v="0"/>
    <n v="0"/>
    <n v="53270.39"/>
    <n v="0"/>
    <n v="0"/>
    <n v="-67"/>
    <n v="0"/>
    <n v="3"/>
    <n v="28791.210000000006"/>
    <n v="9418.5499999999993"/>
    <n v="36861"/>
    <s v=""/>
    <s v=""/>
    <n v="0.54047304703419685"/>
    <s v=""/>
    <s v=""/>
    <n v="0"/>
    <n v="20"/>
    <n v="0"/>
    <n v="0"/>
    <n v="0"/>
    <n v="10"/>
    <n v="10"/>
    <n v="0"/>
    <n v="0"/>
    <n v="0"/>
    <n v="0"/>
    <n v="40"/>
    <n v="0"/>
    <n v="0"/>
    <n v="0"/>
    <n v="0"/>
    <n v="5"/>
    <n v="10"/>
    <n v="0.99355795148247983"/>
    <s v="908"/>
    <n v="0"/>
    <s v="EXEC"/>
    <n v="0"/>
    <n v="0"/>
    <s v="F"/>
    <n v="10878"/>
    <n v="29.802739726027397"/>
    <n v="519"/>
    <n v="1.4219178082191781"/>
    <s v=""/>
    <s v=""/>
    <s v="**All Other"/>
    <x v="0"/>
  </r>
  <r>
    <n v="2"/>
    <x v="1"/>
    <n v="2"/>
    <n v="743"/>
    <s v="05/17/16"/>
    <n v="0"/>
    <n v="0"/>
    <n v="25036.19"/>
    <n v="46211.7"/>
    <n v="3145.54"/>
    <n v="15000"/>
    <n v="0"/>
    <n v="743"/>
    <n v="690"/>
    <n v="0"/>
    <n v="0"/>
    <n v="952.12"/>
    <n v="9406.7199999999993"/>
    <n v="37440.68"/>
    <n v="53"/>
    <n v="0"/>
    <n v="0"/>
    <n v="24084.07"/>
    <n v="36804.979999999996"/>
    <n v="-34295.14"/>
    <s v=""/>
    <s v=""/>
    <n v="25.295204386001764"/>
    <n v="3.9126262926928832"/>
    <n v="-0.91598603444168214"/>
    <n v="0"/>
    <n v="0"/>
    <n v="0"/>
    <n v="0"/>
    <n v="5"/>
    <n v="0"/>
    <n v="10"/>
    <n v="0"/>
    <n v="0"/>
    <n v="0"/>
    <n v="5"/>
    <n v="20"/>
    <n v="0"/>
    <n v="0"/>
    <n v="5"/>
    <n v="0"/>
    <n v="0"/>
    <n v="0"/>
    <n v="0.20970266666666668"/>
    <s v="415"/>
    <n v="0"/>
    <s v="CLEND"/>
    <n v="0"/>
    <n v="0"/>
    <s v="F"/>
    <n v="21799"/>
    <n v="59.723287671232875"/>
    <n v="14995"/>
    <n v="41.082191780821915"/>
    <s v=""/>
    <s v=""/>
    <s v="**All Other"/>
    <x v="0"/>
  </r>
  <r>
    <n v="3"/>
    <x v="2"/>
    <n v="3"/>
    <n v="788"/>
    <s v="05/17/16"/>
    <n v="0"/>
    <n v="0"/>
    <n v="2458.35"/>
    <n v="9694.25"/>
    <n v="1209.82"/>
    <n v="7500"/>
    <n v="0"/>
    <n v="788"/>
    <n v="796"/>
    <n v="0"/>
    <n v="0"/>
    <n v="78812.02"/>
    <n v="0"/>
    <n v="3108.07"/>
    <n v="-8"/>
    <n v="0"/>
    <n v="0"/>
    <n v="-76353.67"/>
    <n v="9694.25"/>
    <n v="-1898.2500000000002"/>
    <s v=""/>
    <s v=""/>
    <n v="-0.96880742303014178"/>
    <s v=""/>
    <n v="-0.61074879265911008"/>
    <n v="0"/>
    <n v="0"/>
    <n v="0"/>
    <n v="10"/>
    <n v="0"/>
    <n v="0"/>
    <n v="10"/>
    <n v="15"/>
    <n v="0"/>
    <n v="5"/>
    <n v="5"/>
    <n v="45"/>
    <n v="5"/>
    <n v="10"/>
    <n v="0"/>
    <n v="0"/>
    <n v="0"/>
    <n v="0"/>
    <n v="0.16130933333333333"/>
    <s v="HIDEN"/>
    <n v="15"/>
    <s v="HIDTLL"/>
    <n v="0"/>
    <n v="0"/>
    <s v="F"/>
    <n v="14446"/>
    <n v="39.578082191780823"/>
    <n v="3326"/>
    <n v="9.1123287671232873"/>
    <s v="Hidenwood"/>
    <s v=""/>
    <s v=""/>
    <x v="1"/>
  </r>
  <r>
    <n v="4"/>
    <x v="3"/>
    <n v="4"/>
    <n v="803"/>
    <s v="05/17/16"/>
    <n v="0"/>
    <n v="0"/>
    <n v="8407.35"/>
    <n v="0"/>
    <n v="1056.28"/>
    <n v="0"/>
    <n v="0"/>
    <n v="803"/>
    <n v="799"/>
    <n v="0"/>
    <n v="0"/>
    <n v="80723.23"/>
    <n v="0"/>
    <n v="567.79"/>
    <n v="4"/>
    <n v="0"/>
    <n v="0"/>
    <n v="-72315.87999999999"/>
    <n v="0"/>
    <n v="488.49"/>
    <s v=""/>
    <s v=""/>
    <n v="-0.89584968292274714"/>
    <s v=""/>
    <n v="0.86033568749009326"/>
    <n v="0"/>
    <n v="0"/>
    <n v="0"/>
    <n v="10"/>
    <n v="0"/>
    <n v="0"/>
    <n v="0"/>
    <n v="0"/>
    <n v="0"/>
    <n v="0"/>
    <n v="5"/>
    <n v="15"/>
    <n v="5"/>
    <n v="10"/>
    <n v="0"/>
    <n v="0"/>
    <n v="0"/>
    <n v="0"/>
    <n v="0"/>
    <s v="959"/>
    <n v="0"/>
    <s v="ITNET"/>
    <n v="0"/>
    <n v="0"/>
    <s v="F"/>
    <n v="19142"/>
    <n v="52.443835616438356"/>
    <n v="7848"/>
    <n v="21.5013698630137"/>
    <s v=""/>
    <s v=""/>
    <s v="**All Other"/>
    <x v="0"/>
  </r>
  <r>
    <n v="5"/>
    <x v="4"/>
    <n v="5"/>
    <n v="590"/>
    <s v="05/17/16"/>
    <n v="2"/>
    <n v="163"/>
    <n v="-337.77"/>
    <n v="0"/>
    <n v="0"/>
    <n v="0"/>
    <n v="165"/>
    <n v="590"/>
    <n v="765"/>
    <n v="0"/>
    <n v="0"/>
    <n v="21900.28"/>
    <n v="41368.800000000003"/>
    <n v="3784.86"/>
    <n v="-175"/>
    <n v="2"/>
    <n v="163"/>
    <n v="-22238.05"/>
    <n v="-41368.800000000003"/>
    <n v="-3784.86"/>
    <s v=""/>
    <s v=""/>
    <n v="-1.0154230904810351"/>
    <n v="-1"/>
    <n v="-1"/>
    <n v="0"/>
    <n v="40"/>
    <n v="0"/>
    <n v="10"/>
    <n v="0"/>
    <n v="0"/>
    <n v="0"/>
    <n v="15"/>
    <n v="0"/>
    <n v="0"/>
    <n v="5"/>
    <n v="70"/>
    <n v="5"/>
    <n v="10"/>
    <n v="0"/>
    <n v="0"/>
    <n v="0"/>
    <n v="0"/>
    <n v="0"/>
    <s v="HIDEN"/>
    <n v="15"/>
    <s v="HIDSVC"/>
    <n v="0"/>
    <n v="0"/>
    <s v="F"/>
    <n v="18646"/>
    <n v="51.084931506849315"/>
    <n v="10627"/>
    <n v="29.115068493150684"/>
    <s v="Hidenwood"/>
    <s v=""/>
    <s v=""/>
    <x v="1"/>
  </r>
  <r>
    <n v="6"/>
    <x v="5"/>
    <n v="6"/>
    <n v="789"/>
    <s v="11/16/16"/>
    <n v="0"/>
    <n v="0"/>
    <n v="33945.440000000002"/>
    <n v="28021"/>
    <n v="0"/>
    <n v="0"/>
    <n v="0"/>
    <n v="789"/>
    <n v="789"/>
    <n v="0"/>
    <n v="0"/>
    <n v="29387.38"/>
    <n v="0"/>
    <n v="533"/>
    <n v="0"/>
    <n v="0"/>
    <n v="0"/>
    <n v="4558.0600000000013"/>
    <n v="28021"/>
    <n v="-533"/>
    <s v=""/>
    <s v=""/>
    <n v="0.15510263249054529"/>
    <s v=""/>
    <n v="-1"/>
    <n v="0"/>
    <n v="0"/>
    <n v="0"/>
    <n v="0"/>
    <n v="5"/>
    <n v="0"/>
    <n v="0"/>
    <n v="0"/>
    <n v="5"/>
    <n v="0"/>
    <n v="0"/>
    <n v="10"/>
    <n v="0"/>
    <n v="0"/>
    <n v="5"/>
    <n v="0"/>
    <n v="0"/>
    <n v="0"/>
    <n v="0"/>
    <s v="918"/>
    <n v="0"/>
    <s v="JANTR"/>
    <n v="0"/>
    <n v="0"/>
    <s v="M"/>
    <n v="10724"/>
    <n v="29.38082191780822"/>
    <n v="1303"/>
    <n v="3.56986301369863"/>
    <s v=""/>
    <s v=""/>
    <s v="**All Other"/>
    <x v="0"/>
  </r>
  <r>
    <n v="7"/>
    <x v="6"/>
    <n v="7"/>
    <n v="749"/>
    <s v="05/17/16"/>
    <n v="0"/>
    <n v="0"/>
    <n v="8912.83"/>
    <n v="15633.72"/>
    <n v="17586.240000000002"/>
    <n v="0"/>
    <n v="0"/>
    <n v="749"/>
    <n v="765"/>
    <n v="0"/>
    <n v="0"/>
    <n v="12185.42"/>
    <n v="29720.89"/>
    <n v="0"/>
    <n v="-16"/>
    <n v="0"/>
    <n v="0"/>
    <n v="-3272.59"/>
    <n v="-14087.17"/>
    <n v="17586.240000000002"/>
    <s v=""/>
    <s v=""/>
    <n v="-0.26856604039909993"/>
    <n v="-0.47398210484275538"/>
    <s v=""/>
    <n v="0"/>
    <n v="0"/>
    <n v="0"/>
    <n v="0"/>
    <n v="0"/>
    <n v="10"/>
    <n v="0"/>
    <n v="0"/>
    <n v="0"/>
    <n v="0"/>
    <n v="0"/>
    <n v="10"/>
    <n v="0"/>
    <n v="0"/>
    <n v="0"/>
    <n v="0"/>
    <n v="5"/>
    <n v="10"/>
    <n v="0"/>
    <s v="956"/>
    <n v="0"/>
    <s v="CCTR"/>
    <n v="0"/>
    <n v="0"/>
    <s v="F"/>
    <n v="22797"/>
    <n v="62.457534246575342"/>
    <n v="1240"/>
    <n v="3.3972602739726026"/>
    <s v=""/>
    <s v=""/>
    <s v="**All Other"/>
    <x v="0"/>
  </r>
  <r>
    <n v="8"/>
    <x v="7"/>
    <n v="8"/>
    <n v="690"/>
    <s v="05/17/16"/>
    <n v="0"/>
    <n v="0"/>
    <n v="33562.97"/>
    <n v="32511.3"/>
    <n v="8979.3799999999992"/>
    <n v="10000"/>
    <n v="0"/>
    <n v="690"/>
    <n v="816"/>
    <n v="0"/>
    <n v="0"/>
    <n v="1606.75"/>
    <n v="1075.57"/>
    <n v="723.72"/>
    <n v="-126"/>
    <n v="0"/>
    <n v="0"/>
    <n v="31956.22"/>
    <n v="31435.73"/>
    <n v="8255.66"/>
    <s v=""/>
    <s v=""/>
    <n v="19.888731912245216"/>
    <n v="29.227042405422242"/>
    <n v="11.407256950201734"/>
    <n v="0"/>
    <n v="40"/>
    <n v="0"/>
    <n v="0"/>
    <n v="5"/>
    <n v="5"/>
    <n v="10"/>
    <n v="25"/>
    <n v="0"/>
    <n v="5"/>
    <n v="5"/>
    <n v="95"/>
    <n v="0"/>
    <n v="0"/>
    <n v="5"/>
    <n v="0"/>
    <n v="5"/>
    <n v="0"/>
    <n v="0.8979379999999999"/>
    <s v="400"/>
    <n v="0"/>
    <s v="MRTORG"/>
    <n v="0"/>
    <n v="25"/>
    <s v="F"/>
    <n v="13455"/>
    <n v="36.863013698630134"/>
    <n v="6315"/>
    <n v="17.301369863013697"/>
    <s v=""/>
    <s v=""/>
    <s v="**All Other"/>
    <x v="0"/>
  </r>
  <r>
    <n v="9"/>
    <x v="8"/>
    <n v="9"/>
    <n v="634"/>
    <s v="05/17/16"/>
    <n v="0"/>
    <n v="0"/>
    <n v="10399.959999999999"/>
    <n v="7844.71"/>
    <n v="0"/>
    <n v="0"/>
    <n v="0"/>
    <n v="634"/>
    <n v="732"/>
    <n v="0"/>
    <n v="1"/>
    <n v="114639.34"/>
    <n v="187984.83"/>
    <n v="10806.99"/>
    <n v="-98"/>
    <n v="0"/>
    <n v="-1"/>
    <n v="-104239.38"/>
    <n v="-180140.12"/>
    <n v="-10806.99"/>
    <s v=""/>
    <n v="-1"/>
    <n v="-0.90928105482812449"/>
    <n v="-0.95826945184885404"/>
    <n v="-1"/>
    <n v="0"/>
    <n v="40"/>
    <n v="0"/>
    <n v="10"/>
    <n v="0"/>
    <n v="0"/>
    <n v="0"/>
    <n v="15"/>
    <n v="0"/>
    <n v="5"/>
    <n v="5"/>
    <n v="75"/>
    <n v="5"/>
    <n v="10"/>
    <n v="0"/>
    <n v="0"/>
    <n v="0"/>
    <n v="0"/>
    <n v="0"/>
    <s v="SUFF"/>
    <n v="15"/>
    <s v="SUFTLL"/>
    <n v="0"/>
    <n v="0"/>
    <s v="F"/>
    <n v="16894"/>
    <n v="46.284931506849318"/>
    <n v="3235"/>
    <n v="8.8630136986301373"/>
    <s v="Suffolk"/>
    <s v=""/>
    <s v=""/>
    <x v="2"/>
  </r>
  <r>
    <n v="10"/>
    <x v="9"/>
    <n v="10"/>
    <n v="751"/>
    <s v="05/17/16"/>
    <n v="0"/>
    <n v="0"/>
    <n v="3331.18"/>
    <n v="22383.54"/>
    <n v="0"/>
    <n v="0"/>
    <n v="0"/>
    <n v="751"/>
    <n v="804"/>
    <n v="0"/>
    <n v="0"/>
    <n v="5673.99"/>
    <n v="4950.12"/>
    <n v="2222.33"/>
    <n v="-53"/>
    <n v="0"/>
    <n v="0"/>
    <n v="-2342.81"/>
    <n v="17433.420000000002"/>
    <n v="-2222.33"/>
    <s v=""/>
    <s v=""/>
    <n v="-0.41290344184603778"/>
    <n v="3.5218176529053844"/>
    <n v="-1"/>
    <n v="0"/>
    <n v="20"/>
    <n v="0"/>
    <n v="0"/>
    <n v="0"/>
    <n v="0"/>
    <n v="0"/>
    <n v="15"/>
    <n v="5"/>
    <n v="5"/>
    <n v="0"/>
    <n v="45"/>
    <n v="0"/>
    <n v="0"/>
    <n v="0"/>
    <n v="0"/>
    <n v="0"/>
    <n v="0"/>
    <n v="0"/>
    <s v="957"/>
    <n v="0"/>
    <s v="ACCTNG"/>
    <n v="15"/>
    <n v="0"/>
    <s v="M"/>
    <n v="11441"/>
    <n v="31.345205479452055"/>
    <n v="1316"/>
    <n v="3.6054794520547944"/>
    <s v=""/>
    <s v="*Accounting"/>
    <s v=""/>
    <x v="3"/>
  </r>
  <r>
    <n v="11"/>
    <x v="10"/>
    <n v="11"/>
    <n v="742"/>
    <s v="05/17/16"/>
    <n v="0"/>
    <n v="0"/>
    <n v="10847.06"/>
    <n v="35065.949999999997"/>
    <n v="18299.73"/>
    <n v="20000"/>
    <n v="0"/>
    <n v="742"/>
    <n v="782"/>
    <n v="0"/>
    <n v="0"/>
    <n v="87851.96"/>
    <n v="17479.98"/>
    <n v="1600.64"/>
    <n v="-40"/>
    <n v="0"/>
    <n v="0"/>
    <n v="-77004.900000000009"/>
    <n v="17585.969999999998"/>
    <n v="16699.09"/>
    <s v=""/>
    <s v=""/>
    <n v="-0.87653024474354357"/>
    <n v="1.006063508081817"/>
    <n v="10.432758146741303"/>
    <n v="0"/>
    <n v="0"/>
    <n v="0"/>
    <n v="10"/>
    <n v="0"/>
    <n v="10"/>
    <n v="10"/>
    <n v="15"/>
    <n v="0"/>
    <n v="5"/>
    <n v="5"/>
    <n v="55"/>
    <n v="5"/>
    <n v="10"/>
    <n v="0"/>
    <n v="0"/>
    <n v="5"/>
    <n v="10"/>
    <n v="0.91498649999999992"/>
    <s v="902"/>
    <n v="0"/>
    <s v="HR"/>
    <n v="15"/>
    <n v="0"/>
    <s v="F"/>
    <n v="13100"/>
    <n v="35.890410958904113"/>
    <n v="4950"/>
    <n v="13.561643835616438"/>
    <s v=""/>
    <s v="*Human Resources"/>
    <s v=""/>
    <x v="4"/>
  </r>
  <r>
    <n v="12"/>
    <x v="11"/>
    <n v="12"/>
    <n v="704"/>
    <s v="05/17/16"/>
    <n v="0"/>
    <n v="0"/>
    <n v="2586.19"/>
    <n v="43479.96"/>
    <n v="251.11"/>
    <n v="500"/>
    <n v="0"/>
    <n v="704"/>
    <n v="544"/>
    <n v="7"/>
    <n v="94"/>
    <n v="5526.98"/>
    <n v="5594.42"/>
    <n v="0"/>
    <n v="160"/>
    <n v="-7"/>
    <n v="-94"/>
    <n v="-2940.7899999999995"/>
    <n v="37885.54"/>
    <n v="251.11"/>
    <n v="-1"/>
    <n v="-1"/>
    <n v="-0.53207900155238474"/>
    <n v="6.7720228370411943"/>
    <s v=""/>
    <n v="0"/>
    <n v="0"/>
    <n v="40"/>
    <n v="0"/>
    <n v="5"/>
    <n v="0"/>
    <n v="10"/>
    <n v="15"/>
    <n v="5"/>
    <n v="0"/>
    <n v="0"/>
    <n v="75"/>
    <n v="0"/>
    <n v="0"/>
    <n v="5"/>
    <n v="0"/>
    <n v="0"/>
    <n v="0"/>
    <n v="0.50222"/>
    <s v="CHES"/>
    <n v="15"/>
    <s v="CHSTLL"/>
    <n v="0"/>
    <n v="0"/>
    <s v="M"/>
    <n v="9558"/>
    <n v="26.186301369863013"/>
    <n v="554"/>
    <n v="1.5178082191780822"/>
    <s v="Chesapeake"/>
    <s v=""/>
    <s v=""/>
    <x v="5"/>
  </r>
  <r>
    <n v="13"/>
    <x v="12"/>
    <n v="13"/>
    <n v="719"/>
    <s v="05/17/16"/>
    <n v="0"/>
    <n v="0"/>
    <n v="2236.94"/>
    <n v="0"/>
    <n v="24493.66"/>
    <n v="24500"/>
    <n v="0"/>
    <n v="719"/>
    <n v="759"/>
    <n v="0"/>
    <n v="0"/>
    <n v="46109.5"/>
    <n v="12500"/>
    <n v="732.17"/>
    <n v="-40"/>
    <n v="0"/>
    <n v="0"/>
    <n v="-43872.56"/>
    <n v="-12500"/>
    <n v="23761.49"/>
    <s v=""/>
    <s v=""/>
    <n v="-0.95148635313763974"/>
    <n v="-1"/>
    <n v="32.453514894081977"/>
    <n v="0"/>
    <n v="0"/>
    <n v="0"/>
    <n v="10"/>
    <n v="0"/>
    <n v="10"/>
    <n v="10"/>
    <n v="15"/>
    <n v="0"/>
    <n v="0"/>
    <n v="5"/>
    <n v="50"/>
    <n v="5"/>
    <n v="10"/>
    <n v="0"/>
    <n v="0"/>
    <n v="5"/>
    <n v="10"/>
    <n v="0.99974122448979597"/>
    <s v="415"/>
    <n v="0"/>
    <s v="CLOFF"/>
    <n v="15"/>
    <n v="0"/>
    <s v="F"/>
    <n v="19260"/>
    <n v="52.767123287671232"/>
    <n v="2654"/>
    <n v="7.2712328767123289"/>
    <s v=""/>
    <s v="*Loan Officer"/>
    <s v=""/>
    <x v="6"/>
  </r>
  <r>
    <n v="14"/>
    <x v="13"/>
    <n v="14"/>
    <n v="797"/>
    <s v="05/17/16"/>
    <n v="0"/>
    <n v="0"/>
    <n v="8798.18"/>
    <n v="0"/>
    <n v="674.42"/>
    <n v="6000"/>
    <n v="0"/>
    <n v="797"/>
    <n v="753"/>
    <n v="0"/>
    <n v="0"/>
    <n v="5452.27"/>
    <n v="15601.37"/>
    <n v="17913.87"/>
    <n v="44"/>
    <n v="0"/>
    <n v="0"/>
    <n v="3345.91"/>
    <n v="-15601.37"/>
    <n v="-17239.45"/>
    <s v=""/>
    <s v=""/>
    <n v="0.61367283718524568"/>
    <n v="-1"/>
    <n v="-0.96235207691023783"/>
    <n v="0"/>
    <n v="0"/>
    <n v="0"/>
    <n v="0"/>
    <n v="0"/>
    <n v="0"/>
    <n v="10"/>
    <n v="15"/>
    <n v="0"/>
    <n v="5"/>
    <n v="0"/>
    <n v="30"/>
    <n v="0"/>
    <n v="0"/>
    <n v="0"/>
    <n v="0"/>
    <n v="0"/>
    <n v="0"/>
    <n v="0.11240333333333333"/>
    <s v="957"/>
    <n v="0"/>
    <s v="ACCTNG"/>
    <n v="15"/>
    <n v="0"/>
    <s v="F"/>
    <n v="17457"/>
    <n v="47.827397260273976"/>
    <n v="323"/>
    <n v="0.8849315068493151"/>
    <s v=""/>
    <s v="*Accounting"/>
    <s v=""/>
    <x v="3"/>
  </r>
  <r>
    <n v="15"/>
    <x v="14"/>
    <n v="15"/>
    <n v="798"/>
    <s v="08/08/16"/>
    <n v="0"/>
    <n v="0"/>
    <n v="159218.81"/>
    <n v="48425.27"/>
    <n v="4903.8999999999996"/>
    <n v="22500"/>
    <n v="0"/>
    <n v="798"/>
    <n v="744"/>
    <n v="0"/>
    <n v="2"/>
    <n v="35720.03"/>
    <n v="8946.7099999999991"/>
    <n v="9524.01"/>
    <n v="54"/>
    <n v="0"/>
    <n v="-2"/>
    <n v="123498.78"/>
    <n v="39478.559999999998"/>
    <n v="-4620.1100000000006"/>
    <s v=""/>
    <n v="-1"/>
    <n v="3.4574097502157755"/>
    <n v="4.4126343650347444"/>
    <n v="-0.48510133861682214"/>
    <n v="0"/>
    <n v="0"/>
    <n v="0"/>
    <n v="0"/>
    <n v="5"/>
    <n v="0"/>
    <n v="10"/>
    <n v="15"/>
    <n v="0"/>
    <n v="0"/>
    <n v="0"/>
    <n v="30"/>
    <n v="0"/>
    <n v="0"/>
    <n v="5"/>
    <n v="0"/>
    <n v="0"/>
    <n v="0"/>
    <n v="0.2179511111111111"/>
    <s v="CHES"/>
    <n v="15"/>
    <s v="CHSSVC"/>
    <n v="0"/>
    <n v="0"/>
    <s v="F"/>
    <n v="10541"/>
    <n v="28.87945205479452"/>
    <n v="344"/>
    <n v="0.94246575342465755"/>
    <s v="Chesapeake"/>
    <s v=""/>
    <s v=""/>
    <x v="5"/>
  </r>
  <r>
    <n v="16"/>
    <x v="15"/>
    <n v="16"/>
    <n v="713"/>
    <s v="05/17/16"/>
    <n v="0"/>
    <n v="0"/>
    <n v="2413.54"/>
    <n v="11741.45"/>
    <n v="1455.76"/>
    <n v="5000"/>
    <n v="0"/>
    <n v="713"/>
    <n v="670"/>
    <n v="0"/>
    <n v="0"/>
    <n v="1488.99"/>
    <n v="7999.02"/>
    <n v="0"/>
    <n v="43"/>
    <n v="0"/>
    <n v="0"/>
    <n v="924.55"/>
    <n v="3742.4300000000003"/>
    <n v="1455.76"/>
    <s v=""/>
    <s v=""/>
    <n v="0.62092425066655921"/>
    <n v="0.46786106298021507"/>
    <s v=""/>
    <n v="0"/>
    <n v="0"/>
    <n v="0"/>
    <n v="0"/>
    <n v="0"/>
    <n v="0"/>
    <n v="10"/>
    <n v="0"/>
    <n v="0"/>
    <n v="0"/>
    <n v="5"/>
    <n v="15"/>
    <n v="0"/>
    <n v="0"/>
    <n v="0"/>
    <n v="0"/>
    <n v="0"/>
    <n v="0"/>
    <n v="0.29115200000000002"/>
    <s v="430"/>
    <n v="0"/>
    <s v="CCARD"/>
    <n v="0"/>
    <n v="0"/>
    <s v="F"/>
    <n v="21403"/>
    <n v="58.638356164383559"/>
    <n v="12335"/>
    <n v="33.794520547945204"/>
    <s v=""/>
    <s v=""/>
    <s v="**All Other"/>
    <x v="0"/>
  </r>
  <r>
    <n v="17"/>
    <x v="16"/>
    <n v="17"/>
    <n v="741"/>
    <s v="10/19/15"/>
    <n v="0"/>
    <n v="0"/>
    <n v="16965.97"/>
    <n v="14065.57"/>
    <n v="4910.46"/>
    <n v="11000"/>
    <n v="0"/>
    <n v="741"/>
    <n v="768"/>
    <n v="0"/>
    <n v="0"/>
    <n v="7805.9"/>
    <n v="39744.43"/>
    <n v="0"/>
    <n v="-27"/>
    <n v="0"/>
    <n v="0"/>
    <n v="9160.0700000000015"/>
    <n v="-25678.86"/>
    <n v="4910.46"/>
    <s v=""/>
    <s v=""/>
    <n v="1.1734803161711016"/>
    <n v="-0.64609959181701693"/>
    <s v=""/>
    <n v="0"/>
    <n v="0"/>
    <n v="0"/>
    <n v="0"/>
    <n v="0"/>
    <n v="0"/>
    <n v="10"/>
    <n v="0"/>
    <n v="0"/>
    <n v="0"/>
    <n v="0"/>
    <n v="10"/>
    <n v="0"/>
    <n v="0"/>
    <n v="0"/>
    <n v="0"/>
    <n v="0"/>
    <n v="0"/>
    <n v="0.44640545454545455"/>
    <s v="301"/>
    <n v="0"/>
    <s v="MSSBS"/>
    <n v="0"/>
    <n v="0"/>
    <s v="F"/>
    <n v="10611"/>
    <n v="29.07123287671233"/>
    <n v="204"/>
    <n v="0.55890410958904113"/>
    <s v=""/>
    <s v=""/>
    <s v="**All Other"/>
    <x v="0"/>
  </r>
  <r>
    <n v="18"/>
    <x v="17"/>
    <n v="18"/>
    <n v="705"/>
    <s v="05/17/16"/>
    <n v="1"/>
    <n v="2"/>
    <n v="899.06"/>
    <n v="106646.2"/>
    <n v="4938.6400000000003"/>
    <n v="5000"/>
    <n v="3"/>
    <n v="705"/>
    <n v="795"/>
    <n v="0"/>
    <n v="0"/>
    <n v="32726.16"/>
    <n v="0"/>
    <n v="0"/>
    <n v="-90"/>
    <n v="1"/>
    <n v="2"/>
    <n v="-31827.1"/>
    <n v="106646.2"/>
    <n v="4938.6400000000003"/>
    <s v=""/>
    <s v=""/>
    <n v="-0.9725277881670199"/>
    <s v=""/>
    <s v=""/>
    <n v="0"/>
    <n v="40"/>
    <n v="0"/>
    <n v="10"/>
    <n v="10"/>
    <n v="0"/>
    <n v="10"/>
    <n v="15"/>
    <n v="0"/>
    <n v="0"/>
    <n v="5"/>
    <n v="90"/>
    <n v="5"/>
    <n v="10"/>
    <n v="5"/>
    <n v="10"/>
    <n v="0"/>
    <n v="0"/>
    <n v="0.98772800000000005"/>
    <s v="415"/>
    <n v="0"/>
    <s v="CLOFF"/>
    <n v="15"/>
    <n v="0"/>
    <s v="F"/>
    <n v="23109"/>
    <n v="63.31232876712329"/>
    <n v="11565"/>
    <n v="31.684931506849313"/>
    <s v=""/>
    <s v="*Loan Officer"/>
    <s v=""/>
    <x v="6"/>
  </r>
  <r>
    <n v="19"/>
    <x v="18"/>
    <n v="19"/>
    <n v="753"/>
    <s v="10/19/15"/>
    <n v="0"/>
    <n v="0"/>
    <n v="10132.620000000001"/>
    <n v="8824.11"/>
    <n v="1495.34"/>
    <n v="1800"/>
    <n v="0"/>
    <n v="753"/>
    <n v="787"/>
    <n v="1"/>
    <n v="0"/>
    <n v="17954.23"/>
    <n v="38151.480000000003"/>
    <n v="11281.21"/>
    <n v="-34"/>
    <n v="-1"/>
    <n v="0"/>
    <n v="-7821.6099999999988"/>
    <n v="-29327.370000000003"/>
    <n v="-9785.869999999999"/>
    <n v="-1"/>
    <s v=""/>
    <n v="-0.43564162874152773"/>
    <n v="-0.76870857958852445"/>
    <n v="-0.86744861588428901"/>
    <n v="0"/>
    <n v="0"/>
    <n v="0"/>
    <n v="0"/>
    <n v="0"/>
    <n v="0"/>
    <n v="10"/>
    <n v="25"/>
    <n v="0"/>
    <n v="0"/>
    <n v="0"/>
    <n v="35"/>
    <n v="0"/>
    <n v="0"/>
    <n v="0"/>
    <n v="0"/>
    <n v="0"/>
    <n v="0"/>
    <n v="0.8307444444444444"/>
    <n v="902"/>
    <n v="0"/>
    <s v="HR"/>
    <n v="15"/>
    <n v="25"/>
    <s v="F"/>
    <n v="20797"/>
    <n v="56.978082191780821"/>
    <n v="1177"/>
    <n v="3.2246575342465755"/>
    <s v=""/>
    <s v="*Human Resources"/>
    <s v=""/>
    <x v="4"/>
  </r>
  <r>
    <n v="20"/>
    <x v="19"/>
    <n v="20"/>
    <n v="791"/>
    <s v="05/17/16"/>
    <n v="0"/>
    <n v="0"/>
    <n v="1058.5999999999999"/>
    <n v="19009.7"/>
    <n v="9964.2999999999993"/>
    <n v="10800"/>
    <n v="0"/>
    <n v="791"/>
    <n v="777"/>
    <n v="1"/>
    <n v="0"/>
    <n v="2091.23"/>
    <n v="45415.33"/>
    <n v="405.86"/>
    <n v="14"/>
    <n v="-1"/>
    <n v="0"/>
    <n v="-1032.6300000000001"/>
    <n v="-26405.63"/>
    <n v="9558.4399999999987"/>
    <n v="-1"/>
    <s v=""/>
    <n v="-0.49379073559579773"/>
    <n v="-0.58142547901776775"/>
    <n v="23.551076725964613"/>
    <n v="0"/>
    <n v="0"/>
    <n v="0"/>
    <n v="0"/>
    <n v="0"/>
    <n v="5"/>
    <n v="10"/>
    <n v="15"/>
    <n v="0"/>
    <n v="0"/>
    <n v="0"/>
    <n v="30"/>
    <n v="0"/>
    <n v="0"/>
    <n v="0"/>
    <n v="0"/>
    <n v="5"/>
    <n v="0"/>
    <n v="0.92262037037037026"/>
    <s v="HIDEN"/>
    <n v="15"/>
    <s v="HIDSVC"/>
    <n v="0"/>
    <n v="0"/>
    <s v="F"/>
    <n v="8065"/>
    <n v="22.095890410958905"/>
    <n v="652"/>
    <n v="1.7863013698630137"/>
    <s v="Hidenwood"/>
    <s v=""/>
    <s v=""/>
    <x v="1"/>
  </r>
  <r>
    <n v="21"/>
    <x v="20"/>
    <n v="21"/>
    <n v="746"/>
    <s v="06/15/12"/>
    <n v="0"/>
    <n v="0"/>
    <n v="23878.83"/>
    <n v="0"/>
    <n v="2915.8"/>
    <n v="5000"/>
    <n v="0"/>
    <n v="746"/>
    <n v="739"/>
    <n v="0"/>
    <n v="0"/>
    <n v="2018.28"/>
    <n v="3734.29"/>
    <n v="24487.84"/>
    <n v="7"/>
    <n v="0"/>
    <n v="0"/>
    <n v="21860.550000000003"/>
    <n v="-3734.29"/>
    <n v="-21572.04"/>
    <s v=""/>
    <s v=""/>
    <n v="10.831277127058685"/>
    <n v="-1"/>
    <n v="-0.88092865683539257"/>
    <n v="0"/>
    <n v="0"/>
    <n v="0"/>
    <n v="0"/>
    <n v="0"/>
    <n v="0"/>
    <n v="10"/>
    <n v="25"/>
    <n v="0"/>
    <n v="5"/>
    <n v="0"/>
    <n v="40"/>
    <n v="0"/>
    <n v="0"/>
    <n v="0"/>
    <n v="0"/>
    <n v="0"/>
    <n v="0"/>
    <n v="0.58316000000000001"/>
    <s v="907"/>
    <n v="0"/>
    <s v="FIN"/>
    <n v="0"/>
    <n v="25"/>
    <s v="F"/>
    <n v="18139"/>
    <n v="49.695890410958903"/>
    <n v="561"/>
    <n v="1.536986301369863"/>
    <s v=""/>
    <s v=""/>
    <s v="**All Other"/>
    <x v="0"/>
  </r>
  <r>
    <n v="22"/>
    <x v="21"/>
    <n v="22"/>
    <n v="629"/>
    <s v="10/24/16"/>
    <n v="1"/>
    <n v="1"/>
    <n v="1023.24"/>
    <n v="159784.31"/>
    <n v="25122.99"/>
    <n v="25000"/>
    <n v="2"/>
    <n v="629"/>
    <n v="804"/>
    <n v="0"/>
    <n v="1"/>
    <n v="5511.65"/>
    <n v="12190.65"/>
    <n v="951.21"/>
    <n v="-175"/>
    <n v="1"/>
    <n v="0"/>
    <n v="-4488.41"/>
    <n v="147593.66"/>
    <n v="24171.780000000002"/>
    <s v=""/>
    <n v="0"/>
    <n v="-0.814349604927744"/>
    <n v="12.107119800830965"/>
    <n v="25.41161257766424"/>
    <n v="0"/>
    <n v="40"/>
    <n v="0"/>
    <n v="0"/>
    <n v="10"/>
    <n v="10"/>
    <n v="10"/>
    <n v="0"/>
    <n v="0"/>
    <n v="5"/>
    <n v="0"/>
    <n v="75"/>
    <n v="0"/>
    <n v="0"/>
    <n v="5"/>
    <n v="10"/>
    <n v="5"/>
    <n v="10"/>
    <n v="1.0049196"/>
    <s v="415"/>
    <n v="0"/>
    <s v="CLEND"/>
    <n v="0"/>
    <n v="0"/>
    <s v="F"/>
    <n v="12529"/>
    <n v="34.326027397260276"/>
    <n v="2017"/>
    <n v="5.5260273972602736"/>
    <s v=""/>
    <s v=""/>
    <s v="**All Other"/>
    <x v="0"/>
  </r>
  <r>
    <n v="23"/>
    <x v="22"/>
    <n v="23"/>
    <n v="791"/>
    <s v="05/17/16"/>
    <n v="0"/>
    <n v="0"/>
    <n v="12404.77"/>
    <n v="0"/>
    <n v="2050.64"/>
    <n v="4000"/>
    <n v="0"/>
    <n v="791"/>
    <n v="726"/>
    <n v="0"/>
    <n v="0"/>
    <n v="21810.48"/>
    <n v="60543.76"/>
    <n v="23503.21"/>
    <n v="65"/>
    <n v="0"/>
    <n v="0"/>
    <n v="-9405.7099999999991"/>
    <n v="-60543.76"/>
    <n v="-21452.57"/>
    <s v=""/>
    <s v=""/>
    <n v="-0.4312472719536663"/>
    <n v="-1"/>
    <n v="-0.91275064129538053"/>
    <n v="0"/>
    <n v="0"/>
    <n v="0"/>
    <n v="0"/>
    <n v="0"/>
    <n v="0"/>
    <n v="10"/>
    <n v="0"/>
    <n v="0"/>
    <n v="0"/>
    <n v="0"/>
    <n v="10"/>
    <n v="0"/>
    <n v="0"/>
    <n v="0"/>
    <n v="0"/>
    <n v="0"/>
    <n v="0"/>
    <n v="0.51266"/>
    <s v="914"/>
    <n v="0"/>
    <s v="COLL"/>
    <n v="0"/>
    <n v="0"/>
    <s v="F"/>
    <n v="7345"/>
    <n v="20.123287671232877"/>
    <n v="400"/>
    <n v="1.095890410958904"/>
    <s v=""/>
    <s v=""/>
    <s v="**All Other"/>
    <x v="0"/>
  </r>
  <r>
    <n v="24"/>
    <x v="23"/>
    <n v="24"/>
    <n v="807"/>
    <s v="05/17/16"/>
    <n v="0"/>
    <n v="0"/>
    <n v="5572.04"/>
    <n v="0"/>
    <n v="0"/>
    <n v="5000"/>
    <n v="0"/>
    <n v="807"/>
    <n v="805"/>
    <n v="0"/>
    <n v="0"/>
    <n v="182420.54"/>
    <n v="32080.94"/>
    <n v="3751.39"/>
    <n v="2"/>
    <n v="0"/>
    <n v="0"/>
    <n v="-176848.5"/>
    <n v="-32080.94"/>
    <n v="-3751.39"/>
    <s v=""/>
    <s v=""/>
    <n v="-0.96945497475229481"/>
    <n v="-1"/>
    <n v="-1"/>
    <n v="0"/>
    <n v="0"/>
    <n v="0"/>
    <n v="10"/>
    <n v="0"/>
    <n v="0"/>
    <n v="0"/>
    <n v="15"/>
    <n v="0"/>
    <n v="5"/>
    <n v="5"/>
    <n v="35"/>
    <n v="5"/>
    <n v="10"/>
    <n v="0"/>
    <n v="0"/>
    <n v="0"/>
    <n v="0"/>
    <n v="0"/>
    <s v="HIDEN"/>
    <n v="15"/>
    <s v="HIDSVC"/>
    <n v="0"/>
    <n v="0"/>
    <s v="F"/>
    <n v="18487"/>
    <n v="50.649315068493152"/>
    <n v="4887"/>
    <n v="13.389041095890411"/>
    <s v="Hidenwood"/>
    <s v=""/>
    <s v=""/>
    <x v="1"/>
  </r>
  <r>
    <n v="25"/>
    <x v="24"/>
    <n v="25"/>
    <n v="497"/>
    <s v="01/22/10"/>
    <n v="0"/>
    <n v="0"/>
    <n v="5"/>
    <n v="25629.43"/>
    <n v="0"/>
    <n v="0"/>
    <n v="0"/>
    <n v="497"/>
    <n v="735"/>
    <n v="0"/>
    <n v="0"/>
    <n v="1673.34"/>
    <n v="10944.16"/>
    <n v="5172.22"/>
    <n v="-238"/>
    <n v="0"/>
    <n v="0"/>
    <n v="-1668.34"/>
    <n v="14685.27"/>
    <n v="-5172.22"/>
    <s v=""/>
    <s v=""/>
    <n v="-0.99701196409576054"/>
    <n v="1.3418361939152936"/>
    <n v="-1"/>
    <n v="10"/>
    <n v="40"/>
    <n v="0"/>
    <n v="0"/>
    <n v="0"/>
    <n v="0"/>
    <n v="0"/>
    <n v="15"/>
    <n v="0"/>
    <n v="5"/>
    <n v="5"/>
    <n v="75"/>
    <n v="0"/>
    <n v="0"/>
    <n v="0"/>
    <n v="0"/>
    <n v="0"/>
    <n v="0"/>
    <n v="0"/>
    <s v="SUFF"/>
    <n v="15"/>
    <s v="SUFTLL"/>
    <n v="0"/>
    <n v="0"/>
    <s v="F"/>
    <n v="17046"/>
    <n v="46.701369863013696"/>
    <n v="6560"/>
    <n v="17.972602739726028"/>
    <s v="Suffolk"/>
    <s v=""/>
    <s v=""/>
    <x v="2"/>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s v=""/>
    <s v=""/>
    <s v=""/>
    <s v=""/>
    <m/>
    <m/>
    <m/>
    <m/>
    <m/>
    <m/>
    <m/>
    <m/>
    <m/>
    <m/>
    <m/>
    <m/>
    <m/>
    <m/>
    <m/>
    <m/>
    <m/>
    <m/>
    <m/>
    <m/>
    <m/>
    <m/>
    <m/>
    <m/>
    <m/>
    <m/>
    <m/>
    <m/>
    <m/>
    <m/>
    <m/>
    <m/>
    <x v="7"/>
  </r>
  <r>
    <m/>
    <x v="25"/>
    <m/>
    <m/>
    <m/>
    <m/>
    <m/>
    <m/>
    <m/>
    <m/>
    <m/>
    <m/>
    <m/>
    <m/>
    <m/>
    <m/>
    <m/>
    <m/>
    <m/>
    <m/>
    <m/>
    <m/>
    <m/>
    <m/>
    <m/>
    <m/>
    <m/>
    <m/>
    <m/>
    <m/>
    <m/>
    <m/>
    <m/>
    <m/>
    <m/>
    <m/>
    <m/>
    <m/>
    <m/>
    <m/>
    <m/>
    <m/>
    <m/>
    <m/>
    <m/>
    <m/>
    <m/>
    <m/>
    <m/>
    <m/>
    <m/>
    <m/>
    <m/>
    <m/>
    <m/>
    <m/>
    <m/>
    <m/>
    <m/>
    <m/>
    <m/>
    <m/>
    <x v="7"/>
  </r>
</pivotCacheRecords>
</file>

<file path=xl/pivotCache/pivotCacheRecords2.xml><?xml version="1.0" encoding="utf-8"?>
<pivotCacheRecords xmlns="http://schemas.openxmlformats.org/spreadsheetml/2006/main" xmlns:r="http://schemas.openxmlformats.org/officeDocument/2006/relationships" count="355">
  <r>
    <n v="1"/>
    <s v="Employee 1"/>
    <n v="1"/>
    <n v="676"/>
    <s v="05/17/16"/>
    <n v="0"/>
    <n v="3"/>
    <n v="82061.600000000006"/>
    <n v="9418.5499999999993"/>
    <n v="36861"/>
    <n v="37100"/>
    <n v="3"/>
    <n v="676"/>
    <n v="743"/>
    <n v="0"/>
    <n v="0"/>
    <n v="53270.39"/>
    <n v="0"/>
    <n v="0"/>
    <n v="-67"/>
    <n v="0"/>
    <n v="3"/>
    <n v="28791.210000000006"/>
    <n v="9418.5499999999993"/>
    <n v="36861"/>
    <s v=""/>
    <s v=""/>
    <n v="0.54047304703419685"/>
    <s v=""/>
    <s v=""/>
    <n v="0"/>
    <n v="20"/>
    <n v="0"/>
    <n v="0"/>
    <n v="0"/>
    <n v="10"/>
    <n v="10"/>
    <n v="0"/>
    <n v="0"/>
    <n v="0"/>
    <n v="0"/>
    <n v="40"/>
    <n v="0"/>
    <n v="0"/>
    <n v="0"/>
    <n v="0"/>
    <n v="5"/>
    <n v="10"/>
    <n v="0.99355795148247983"/>
    <s v="908"/>
    <n v="0"/>
    <s v="EXEC"/>
    <n v="0"/>
    <n v="0"/>
    <s v="F"/>
    <n v="10878"/>
    <n v="29.802739726027397"/>
    <n v="519"/>
    <n v="1.4219178082191781"/>
    <s v=""/>
    <s v=""/>
    <s v="**All Other"/>
    <s v="**All Other"/>
  </r>
  <r>
    <n v="2"/>
    <s v="Employee 2"/>
    <n v="2"/>
    <n v="743"/>
    <s v="05/17/16"/>
    <n v="0"/>
    <n v="0"/>
    <n v="25036.19"/>
    <n v="46211.7"/>
    <n v="3145.54"/>
    <n v="15000"/>
    <n v="0"/>
    <n v="743"/>
    <n v="690"/>
    <n v="0"/>
    <n v="0"/>
    <n v="952.12"/>
    <n v="9406.7199999999993"/>
    <n v="37440.68"/>
    <n v="53"/>
    <n v="0"/>
    <n v="0"/>
    <n v="24084.07"/>
    <n v="36804.979999999996"/>
    <n v="-34295.14"/>
    <s v=""/>
    <s v=""/>
    <n v="25.295204386001764"/>
    <n v="3.9126262926928832"/>
    <n v="-0.91598603444168214"/>
    <n v="0"/>
    <n v="0"/>
    <n v="0"/>
    <n v="0"/>
    <n v="5"/>
    <n v="0"/>
    <n v="10"/>
    <n v="0"/>
    <n v="0"/>
    <n v="0"/>
    <n v="5"/>
    <n v="20"/>
    <n v="0"/>
    <n v="0"/>
    <n v="5"/>
    <n v="0"/>
    <n v="0"/>
    <n v="0"/>
    <n v="0.20970266666666668"/>
    <s v="415"/>
    <n v="0"/>
    <s v="CLEND"/>
    <n v="0"/>
    <n v="0"/>
    <s v="F"/>
    <n v="21799"/>
    <n v="59.723287671232875"/>
    <n v="14995"/>
    <n v="41.082191780821915"/>
    <s v=""/>
    <s v=""/>
    <s v="**All Other"/>
    <s v="**All Other"/>
  </r>
  <r>
    <n v="3"/>
    <s v="Employee 3"/>
    <n v="3"/>
    <n v="788"/>
    <s v="05/17/16"/>
    <n v="0"/>
    <n v="0"/>
    <n v="2458.35"/>
    <n v="9694.25"/>
    <n v="1209.82"/>
    <n v="7500"/>
    <n v="0"/>
    <n v="788"/>
    <n v="796"/>
    <n v="0"/>
    <n v="0"/>
    <n v="78812.02"/>
    <n v="0"/>
    <n v="3108.07"/>
    <n v="-8"/>
    <n v="0"/>
    <n v="0"/>
    <n v="-76353.67"/>
    <n v="9694.25"/>
    <n v="-1898.2500000000002"/>
    <s v=""/>
    <s v=""/>
    <n v="-0.96880742303014178"/>
    <s v=""/>
    <n v="-0.61074879265911008"/>
    <n v="0"/>
    <n v="0"/>
    <n v="0"/>
    <n v="10"/>
    <n v="0"/>
    <n v="0"/>
    <n v="10"/>
    <n v="15"/>
    <n v="0"/>
    <n v="5"/>
    <n v="5"/>
    <n v="45"/>
    <n v="5"/>
    <n v="10"/>
    <n v="0"/>
    <n v="0"/>
    <n v="0"/>
    <n v="0"/>
    <n v="0.16130933333333333"/>
    <s v="HIDEN"/>
    <n v="15"/>
    <s v="HIDTLL"/>
    <n v="0"/>
    <n v="0"/>
    <s v="F"/>
    <n v="14446"/>
    <n v="39.578082191780823"/>
    <n v="3326"/>
    <n v="9.1123287671232873"/>
    <s v="Hidenwood"/>
    <s v=""/>
    <s v=""/>
    <s v="Hidenwood"/>
  </r>
  <r>
    <n v="4"/>
    <s v="Employee 4"/>
    <n v="4"/>
    <n v="803"/>
    <s v="05/17/16"/>
    <n v="0"/>
    <n v="0"/>
    <n v="8407.35"/>
    <n v="0"/>
    <n v="1056.28"/>
    <n v="0"/>
    <n v="0"/>
    <n v="803"/>
    <n v="799"/>
    <n v="0"/>
    <n v="0"/>
    <n v="80723.23"/>
    <n v="0"/>
    <n v="567.79"/>
    <n v="4"/>
    <n v="0"/>
    <n v="0"/>
    <n v="-72315.87999999999"/>
    <n v="0"/>
    <n v="488.49"/>
    <s v=""/>
    <s v=""/>
    <n v="-0.89584968292274714"/>
    <s v=""/>
    <n v="0.86033568749009326"/>
    <n v="0"/>
    <n v="0"/>
    <n v="0"/>
    <n v="10"/>
    <n v="0"/>
    <n v="0"/>
    <n v="0"/>
    <n v="0"/>
    <n v="0"/>
    <n v="0"/>
    <n v="5"/>
    <n v="15"/>
    <n v="5"/>
    <n v="10"/>
    <n v="0"/>
    <n v="0"/>
    <n v="0"/>
    <n v="0"/>
    <n v="0"/>
    <s v="959"/>
    <n v="0"/>
    <s v="ITNET"/>
    <n v="0"/>
    <n v="0"/>
    <s v="F"/>
    <n v="19142"/>
    <n v="52.443835616438356"/>
    <n v="7848"/>
    <n v="21.5013698630137"/>
    <s v=""/>
    <s v=""/>
    <s v="**All Other"/>
    <s v="**All Other"/>
  </r>
  <r>
    <n v="5"/>
    <s v="Employee 5"/>
    <n v="5"/>
    <n v="590"/>
    <s v="05/17/16"/>
    <n v="2"/>
    <n v="163"/>
    <n v="-337.77"/>
    <n v="0"/>
    <n v="0"/>
    <n v="0"/>
    <n v="165"/>
    <n v="590"/>
    <n v="765"/>
    <n v="0"/>
    <n v="0"/>
    <n v="21900.28"/>
    <n v="41368.800000000003"/>
    <n v="3784.86"/>
    <n v="-175"/>
    <n v="2"/>
    <n v="163"/>
    <n v="-22238.05"/>
    <n v="-41368.800000000003"/>
    <n v="-3784.86"/>
    <s v=""/>
    <s v=""/>
    <n v="-1.0154230904810351"/>
    <n v="-1"/>
    <n v="-1"/>
    <n v="0"/>
    <n v="40"/>
    <n v="0"/>
    <n v="10"/>
    <n v="0"/>
    <n v="0"/>
    <n v="0"/>
    <n v="15"/>
    <n v="0"/>
    <n v="0"/>
    <n v="5"/>
    <n v="70"/>
    <n v="5"/>
    <n v="10"/>
    <n v="0"/>
    <n v="0"/>
    <n v="0"/>
    <n v="0"/>
    <n v="0"/>
    <s v="HIDEN"/>
    <n v="15"/>
    <s v="HIDSVC"/>
    <n v="0"/>
    <n v="0"/>
    <s v="F"/>
    <n v="18646"/>
    <n v="51.084931506849315"/>
    <n v="10627"/>
    <n v="29.115068493150684"/>
    <s v="Hidenwood"/>
    <s v=""/>
    <s v=""/>
    <s v="Hidenwood"/>
  </r>
  <r>
    <n v="6"/>
    <s v="Employee 6"/>
    <n v="6"/>
    <n v="789"/>
    <s v="11/16/16"/>
    <n v="0"/>
    <n v="0"/>
    <n v="33945.440000000002"/>
    <n v="28021"/>
    <n v="0"/>
    <n v="0"/>
    <n v="0"/>
    <n v="789"/>
    <n v="789"/>
    <n v="0"/>
    <n v="0"/>
    <n v="29387.38"/>
    <n v="0"/>
    <n v="533"/>
    <n v="0"/>
    <n v="0"/>
    <n v="0"/>
    <n v="4558.0600000000013"/>
    <n v="28021"/>
    <n v="-533"/>
    <s v=""/>
    <s v=""/>
    <n v="0.15510263249054529"/>
    <s v=""/>
    <n v="-1"/>
    <n v="0"/>
    <n v="0"/>
    <n v="0"/>
    <n v="0"/>
    <n v="5"/>
    <n v="0"/>
    <n v="0"/>
    <n v="0"/>
    <n v="5"/>
    <n v="0"/>
    <n v="0"/>
    <n v="10"/>
    <n v="0"/>
    <n v="0"/>
    <n v="5"/>
    <n v="0"/>
    <n v="0"/>
    <n v="0"/>
    <n v="0"/>
    <s v="918"/>
    <n v="0"/>
    <s v="JANTR"/>
    <n v="0"/>
    <n v="0"/>
    <s v="M"/>
    <n v="10724"/>
    <n v="29.38082191780822"/>
    <n v="1303"/>
    <n v="3.56986301369863"/>
    <s v=""/>
    <s v=""/>
    <s v="**All Other"/>
    <s v="**All Other"/>
  </r>
  <r>
    <n v="7"/>
    <s v="Employee 7"/>
    <n v="7"/>
    <n v="749"/>
    <s v="05/17/16"/>
    <n v="0"/>
    <n v="0"/>
    <n v="8912.83"/>
    <n v="15633.72"/>
    <n v="17586.240000000002"/>
    <n v="0"/>
    <n v="0"/>
    <n v="749"/>
    <n v="765"/>
    <n v="0"/>
    <n v="0"/>
    <n v="12185.42"/>
    <n v="29720.89"/>
    <n v="0"/>
    <n v="-16"/>
    <n v="0"/>
    <n v="0"/>
    <n v="-3272.59"/>
    <n v="-14087.17"/>
    <n v="17586.240000000002"/>
    <s v=""/>
    <s v=""/>
    <n v="-0.26856604039909993"/>
    <n v="-0.47398210484275538"/>
    <s v=""/>
    <n v="0"/>
    <n v="0"/>
    <n v="0"/>
    <n v="0"/>
    <n v="0"/>
    <n v="10"/>
    <n v="0"/>
    <n v="0"/>
    <n v="0"/>
    <n v="0"/>
    <n v="0"/>
    <n v="10"/>
    <n v="0"/>
    <n v="0"/>
    <n v="0"/>
    <n v="0"/>
    <n v="5"/>
    <n v="10"/>
    <n v="0"/>
    <s v="956"/>
    <n v="0"/>
    <s v="CCTR"/>
    <n v="0"/>
    <n v="0"/>
    <s v="F"/>
    <n v="22797"/>
    <n v="62.457534246575342"/>
    <n v="1240"/>
    <n v="3.3972602739726026"/>
    <s v=""/>
    <s v=""/>
    <s v="**All Other"/>
    <s v="**All Other"/>
  </r>
  <r>
    <n v="8"/>
    <s v="Employee 8"/>
    <n v="8"/>
    <n v="690"/>
    <s v="05/17/16"/>
    <n v="0"/>
    <n v="0"/>
    <n v="33562.97"/>
    <n v="32511.3"/>
    <n v="8979.3799999999992"/>
    <n v="10000"/>
    <n v="0"/>
    <n v="690"/>
    <n v="816"/>
    <n v="0"/>
    <n v="0"/>
    <n v="1606.75"/>
    <n v="1075.57"/>
    <n v="723.72"/>
    <n v="-126"/>
    <n v="0"/>
    <n v="0"/>
    <n v="31956.22"/>
    <n v="31435.73"/>
    <n v="8255.66"/>
    <s v=""/>
    <s v=""/>
    <n v="19.888731912245216"/>
    <n v="29.227042405422242"/>
    <n v="11.407256950201734"/>
    <n v="0"/>
    <n v="40"/>
    <n v="0"/>
    <n v="0"/>
    <n v="5"/>
    <n v="5"/>
    <n v="10"/>
    <n v="25"/>
    <n v="0"/>
    <n v="5"/>
    <n v="5"/>
    <n v="95"/>
    <n v="0"/>
    <n v="0"/>
    <n v="5"/>
    <n v="0"/>
    <n v="5"/>
    <n v="0"/>
    <n v="0.8979379999999999"/>
    <s v="400"/>
    <n v="0"/>
    <s v="MRTORG"/>
    <n v="0"/>
    <n v="25"/>
    <s v="F"/>
    <n v="13455"/>
    <n v="36.863013698630134"/>
    <n v="6315"/>
    <n v="17.301369863013697"/>
    <s v=""/>
    <s v=""/>
    <s v="**All Other"/>
    <s v="**All Other"/>
  </r>
  <r>
    <n v="9"/>
    <s v="Employee 9"/>
    <n v="9"/>
    <n v="634"/>
    <s v="05/17/16"/>
    <n v="0"/>
    <n v="0"/>
    <n v="10399.959999999999"/>
    <n v="7844.71"/>
    <n v="0"/>
    <n v="0"/>
    <n v="0"/>
    <n v="634"/>
    <n v="732"/>
    <n v="0"/>
    <n v="1"/>
    <n v="114639.34"/>
    <n v="187984.83"/>
    <n v="10806.99"/>
    <n v="-98"/>
    <n v="0"/>
    <n v="-1"/>
    <n v="-104239.38"/>
    <n v="-180140.12"/>
    <n v="-10806.99"/>
    <s v=""/>
    <n v="-1"/>
    <n v="-0.90928105482812449"/>
    <n v="-0.95826945184885404"/>
    <n v="-1"/>
    <n v="0"/>
    <n v="40"/>
    <n v="0"/>
    <n v="10"/>
    <n v="0"/>
    <n v="0"/>
    <n v="0"/>
    <n v="15"/>
    <n v="0"/>
    <n v="5"/>
    <n v="5"/>
    <n v="75"/>
    <n v="5"/>
    <n v="10"/>
    <n v="0"/>
    <n v="0"/>
    <n v="0"/>
    <n v="0"/>
    <n v="0"/>
    <s v="SUFF"/>
    <n v="15"/>
    <s v="SUFTLL"/>
    <n v="0"/>
    <n v="0"/>
    <s v="F"/>
    <n v="16894"/>
    <n v="46.284931506849318"/>
    <n v="3235"/>
    <n v="8.8630136986301373"/>
    <s v="Suffolk"/>
    <s v=""/>
    <s v=""/>
    <s v="Suffolk"/>
  </r>
  <r>
    <n v="10"/>
    <s v="Employee 10"/>
    <n v="10"/>
    <n v="751"/>
    <s v="05/17/16"/>
    <n v="0"/>
    <n v="0"/>
    <n v="3331.18"/>
    <n v="22383.54"/>
    <n v="0"/>
    <n v="0"/>
    <n v="0"/>
    <n v="751"/>
    <n v="804"/>
    <n v="0"/>
    <n v="0"/>
    <n v="5673.99"/>
    <n v="4950.12"/>
    <n v="2222.33"/>
    <n v="-53"/>
    <n v="0"/>
    <n v="0"/>
    <n v="-2342.81"/>
    <n v="17433.420000000002"/>
    <n v="-2222.33"/>
    <s v=""/>
    <s v=""/>
    <n v="-0.41290344184603778"/>
    <n v="3.5218176529053844"/>
    <n v="-1"/>
    <n v="0"/>
    <n v="20"/>
    <n v="0"/>
    <n v="0"/>
    <n v="0"/>
    <n v="0"/>
    <n v="0"/>
    <n v="15"/>
    <n v="5"/>
    <n v="5"/>
    <n v="0"/>
    <n v="45"/>
    <n v="0"/>
    <n v="0"/>
    <n v="0"/>
    <n v="0"/>
    <n v="0"/>
    <n v="0"/>
    <n v="0"/>
    <s v="957"/>
    <n v="0"/>
    <s v="ACCTNG"/>
    <n v="15"/>
    <n v="0"/>
    <s v="M"/>
    <n v="11441"/>
    <n v="31.345205479452055"/>
    <n v="1316"/>
    <n v="3.6054794520547944"/>
    <s v=""/>
    <s v="*Accounting"/>
    <s v=""/>
    <s v="*Accounting"/>
  </r>
  <r>
    <n v="11"/>
    <s v="Employee 11"/>
    <n v="11"/>
    <n v="742"/>
    <s v="05/17/16"/>
    <n v="0"/>
    <n v="0"/>
    <n v="10847.06"/>
    <n v="35065.949999999997"/>
    <n v="18299.73"/>
    <n v="20000"/>
    <n v="0"/>
    <n v="742"/>
    <n v="782"/>
    <n v="0"/>
    <n v="0"/>
    <n v="87851.96"/>
    <n v="17479.98"/>
    <n v="1600.64"/>
    <n v="-40"/>
    <n v="0"/>
    <n v="0"/>
    <n v="-77004.900000000009"/>
    <n v="17585.969999999998"/>
    <n v="16699.09"/>
    <s v=""/>
    <s v=""/>
    <n v="-0.87653024474354357"/>
    <n v="1.006063508081817"/>
    <n v="10.432758146741303"/>
    <n v="0"/>
    <n v="0"/>
    <n v="0"/>
    <n v="10"/>
    <n v="0"/>
    <n v="10"/>
    <n v="10"/>
    <n v="15"/>
    <n v="0"/>
    <n v="5"/>
    <n v="5"/>
    <n v="55"/>
    <n v="5"/>
    <n v="10"/>
    <n v="0"/>
    <n v="0"/>
    <n v="5"/>
    <n v="10"/>
    <n v="0.91498649999999992"/>
    <s v="902"/>
    <n v="0"/>
    <s v="HR"/>
    <n v="15"/>
    <n v="0"/>
    <s v="F"/>
    <n v="13100"/>
    <n v="35.890410958904113"/>
    <n v="4950"/>
    <n v="13.561643835616438"/>
    <s v=""/>
    <s v="*Human Resources"/>
    <s v=""/>
    <s v="*Human Resources"/>
  </r>
  <r>
    <n v="12"/>
    <s v="Employee 12"/>
    <n v="12"/>
    <n v="704"/>
    <s v="05/17/16"/>
    <n v="0"/>
    <n v="0"/>
    <n v="2586.19"/>
    <n v="43479.96"/>
    <n v="251.11"/>
    <n v="500"/>
    <n v="0"/>
    <n v="704"/>
    <n v="544"/>
    <n v="7"/>
    <n v="94"/>
    <n v="5526.98"/>
    <n v="5594.42"/>
    <n v="0"/>
    <n v="160"/>
    <n v="-7"/>
    <n v="-94"/>
    <n v="-2940.7899999999995"/>
    <n v="37885.54"/>
    <n v="251.11"/>
    <n v="-1"/>
    <n v="-1"/>
    <n v="-0.53207900155238474"/>
    <n v="6.7720228370411943"/>
    <s v=""/>
    <n v="0"/>
    <n v="0"/>
    <n v="40"/>
    <n v="0"/>
    <n v="5"/>
    <n v="0"/>
    <n v="10"/>
    <n v="15"/>
    <n v="5"/>
    <n v="0"/>
    <n v="0"/>
    <n v="75"/>
    <n v="0"/>
    <n v="0"/>
    <n v="5"/>
    <n v="0"/>
    <n v="0"/>
    <n v="0"/>
    <n v="0.50222"/>
    <s v="CHES"/>
    <n v="15"/>
    <s v="CHSTLL"/>
    <n v="0"/>
    <n v="0"/>
    <s v="M"/>
    <n v="9558"/>
    <n v="26.186301369863013"/>
    <n v="554"/>
    <n v="1.5178082191780822"/>
    <s v="Chesapeake"/>
    <s v=""/>
    <s v=""/>
    <s v="Chesapeake"/>
  </r>
  <r>
    <n v="13"/>
    <s v="Employee 13"/>
    <n v="13"/>
    <n v="719"/>
    <s v="05/17/16"/>
    <n v="0"/>
    <n v="0"/>
    <n v="2236.94"/>
    <n v="0"/>
    <n v="24493.66"/>
    <n v="24500"/>
    <n v="0"/>
    <n v="719"/>
    <n v="759"/>
    <n v="0"/>
    <n v="0"/>
    <n v="46109.5"/>
    <n v="12500"/>
    <n v="732.17"/>
    <n v="-40"/>
    <n v="0"/>
    <n v="0"/>
    <n v="-43872.56"/>
    <n v="-12500"/>
    <n v="23761.49"/>
    <s v=""/>
    <s v=""/>
    <n v="-0.95148635313763974"/>
    <n v="-1"/>
    <n v="32.453514894081977"/>
    <n v="0"/>
    <n v="0"/>
    <n v="0"/>
    <n v="10"/>
    <n v="0"/>
    <n v="10"/>
    <n v="10"/>
    <n v="15"/>
    <n v="0"/>
    <n v="0"/>
    <n v="5"/>
    <n v="50"/>
    <n v="5"/>
    <n v="10"/>
    <n v="0"/>
    <n v="0"/>
    <n v="5"/>
    <n v="10"/>
    <n v="0.99974122448979597"/>
    <s v="415"/>
    <n v="0"/>
    <s v="CLOFF"/>
    <n v="15"/>
    <n v="0"/>
    <s v="F"/>
    <n v="19260"/>
    <n v="52.767123287671232"/>
    <n v="2654"/>
    <n v="7.2712328767123289"/>
    <s v=""/>
    <s v="*Loan Officer"/>
    <s v=""/>
    <s v="*Loan Officer"/>
  </r>
  <r>
    <n v="14"/>
    <s v="Employee 14"/>
    <n v="14"/>
    <n v="797"/>
    <s v="05/17/16"/>
    <n v="0"/>
    <n v="0"/>
    <n v="8798.18"/>
    <n v="0"/>
    <n v="674.42"/>
    <n v="6000"/>
    <n v="0"/>
    <n v="797"/>
    <n v="753"/>
    <n v="0"/>
    <n v="0"/>
    <n v="5452.27"/>
    <n v="15601.37"/>
    <n v="17913.87"/>
    <n v="44"/>
    <n v="0"/>
    <n v="0"/>
    <n v="3345.91"/>
    <n v="-15601.37"/>
    <n v="-17239.45"/>
    <s v=""/>
    <s v=""/>
    <n v="0.61367283718524568"/>
    <n v="-1"/>
    <n v="-0.96235207691023783"/>
    <n v="0"/>
    <n v="0"/>
    <n v="0"/>
    <n v="0"/>
    <n v="0"/>
    <n v="0"/>
    <n v="10"/>
    <n v="15"/>
    <n v="0"/>
    <n v="5"/>
    <n v="0"/>
    <n v="30"/>
    <n v="0"/>
    <n v="0"/>
    <n v="0"/>
    <n v="0"/>
    <n v="0"/>
    <n v="0"/>
    <n v="0.11240333333333333"/>
    <s v="957"/>
    <n v="0"/>
    <s v="ACCTNG"/>
    <n v="15"/>
    <n v="0"/>
    <s v="F"/>
    <n v="17457"/>
    <n v="47.827397260273976"/>
    <n v="323"/>
    <n v="0.8849315068493151"/>
    <s v=""/>
    <s v="*Accounting"/>
    <s v=""/>
    <s v="*Accounting"/>
  </r>
  <r>
    <n v="15"/>
    <s v="Employee 15"/>
    <n v="15"/>
    <n v="798"/>
    <s v="08/08/16"/>
    <n v="0"/>
    <n v="0"/>
    <n v="159218.81"/>
    <n v="48425.27"/>
    <n v="4903.8999999999996"/>
    <n v="22500"/>
    <n v="0"/>
    <n v="798"/>
    <n v="744"/>
    <n v="0"/>
    <n v="2"/>
    <n v="35720.03"/>
    <n v="8946.7099999999991"/>
    <n v="9524.01"/>
    <n v="54"/>
    <n v="0"/>
    <n v="-2"/>
    <n v="123498.78"/>
    <n v="39478.559999999998"/>
    <n v="-4620.1100000000006"/>
    <s v=""/>
    <n v="-1"/>
    <n v="3.4574097502157755"/>
    <n v="4.4126343650347444"/>
    <n v="-0.48510133861682214"/>
    <n v="0"/>
    <n v="0"/>
    <n v="0"/>
    <n v="0"/>
    <n v="5"/>
    <n v="0"/>
    <n v="10"/>
    <n v="15"/>
    <n v="0"/>
    <n v="0"/>
    <n v="0"/>
    <n v="30"/>
    <n v="0"/>
    <n v="0"/>
    <n v="5"/>
    <n v="0"/>
    <n v="0"/>
    <n v="0"/>
    <n v="0.2179511111111111"/>
    <s v="CHES"/>
    <n v="15"/>
    <s v="CHSSVC"/>
    <n v="0"/>
    <n v="0"/>
    <s v="F"/>
    <n v="10541"/>
    <n v="28.87945205479452"/>
    <n v="344"/>
    <n v="0.94246575342465755"/>
    <s v="Chesapeake"/>
    <s v=""/>
    <s v=""/>
    <s v="Chesapeake"/>
  </r>
  <r>
    <n v="16"/>
    <s v="Employee 16"/>
    <n v="16"/>
    <n v="713"/>
    <s v="05/17/16"/>
    <n v="0"/>
    <n v="0"/>
    <n v="2413.54"/>
    <n v="11741.45"/>
    <n v="1455.76"/>
    <n v="5000"/>
    <n v="0"/>
    <n v="713"/>
    <n v="670"/>
    <n v="0"/>
    <n v="0"/>
    <n v="1488.99"/>
    <n v="7999.02"/>
    <n v="0"/>
    <n v="43"/>
    <n v="0"/>
    <n v="0"/>
    <n v="924.55"/>
    <n v="3742.4300000000003"/>
    <n v="1455.76"/>
    <s v=""/>
    <s v=""/>
    <n v="0.62092425066655921"/>
    <n v="0.46786106298021507"/>
    <s v=""/>
    <n v="0"/>
    <n v="0"/>
    <n v="0"/>
    <n v="0"/>
    <n v="0"/>
    <n v="0"/>
    <n v="10"/>
    <n v="0"/>
    <n v="0"/>
    <n v="0"/>
    <n v="5"/>
    <n v="15"/>
    <n v="0"/>
    <n v="0"/>
    <n v="0"/>
    <n v="0"/>
    <n v="0"/>
    <n v="0"/>
    <n v="0.29115200000000002"/>
    <s v="430"/>
    <n v="0"/>
    <s v="CCARD"/>
    <n v="0"/>
    <n v="0"/>
    <s v="F"/>
    <n v="21403"/>
    <n v="58.638356164383559"/>
    <n v="12335"/>
    <n v="33.794520547945204"/>
    <s v=""/>
    <s v=""/>
    <s v="**All Other"/>
    <s v="**All Other"/>
  </r>
  <r>
    <n v="17"/>
    <s v="Employee 17"/>
    <n v="17"/>
    <n v="741"/>
    <s v="10/19/15"/>
    <n v="0"/>
    <n v="0"/>
    <n v="16965.97"/>
    <n v="14065.57"/>
    <n v="4910.46"/>
    <n v="11000"/>
    <n v="0"/>
    <n v="741"/>
    <n v="768"/>
    <n v="0"/>
    <n v="0"/>
    <n v="7805.9"/>
    <n v="39744.43"/>
    <n v="0"/>
    <n v="-27"/>
    <n v="0"/>
    <n v="0"/>
    <n v="9160.0700000000015"/>
    <n v="-25678.86"/>
    <n v="4910.46"/>
    <s v=""/>
    <s v=""/>
    <n v="1.1734803161711016"/>
    <n v="-0.64609959181701693"/>
    <s v=""/>
    <n v="0"/>
    <n v="0"/>
    <n v="0"/>
    <n v="0"/>
    <n v="0"/>
    <n v="0"/>
    <n v="10"/>
    <n v="0"/>
    <n v="0"/>
    <n v="0"/>
    <n v="0"/>
    <n v="10"/>
    <n v="0"/>
    <n v="0"/>
    <n v="0"/>
    <n v="0"/>
    <n v="0"/>
    <n v="0"/>
    <n v="0.44640545454545455"/>
    <s v="301"/>
    <n v="0"/>
    <s v="MSSBS"/>
    <n v="0"/>
    <n v="0"/>
    <s v="F"/>
    <n v="10611"/>
    <n v="29.07123287671233"/>
    <n v="204"/>
    <n v="0.55890410958904113"/>
    <s v=""/>
    <s v=""/>
    <s v="**All Other"/>
    <s v="**All Other"/>
  </r>
  <r>
    <n v="18"/>
    <s v="Employee 18"/>
    <n v="18"/>
    <n v="705"/>
    <s v="05/17/16"/>
    <n v="1"/>
    <n v="2"/>
    <n v="899.06"/>
    <n v="106646.2"/>
    <n v="4938.6400000000003"/>
    <n v="5000"/>
    <n v="3"/>
    <n v="705"/>
    <n v="795"/>
    <n v="0"/>
    <n v="0"/>
    <n v="32726.16"/>
    <n v="0"/>
    <n v="0"/>
    <n v="-90"/>
    <n v="1"/>
    <n v="2"/>
    <n v="-31827.1"/>
    <n v="106646.2"/>
    <n v="4938.6400000000003"/>
    <s v=""/>
    <s v=""/>
    <n v="-0.9725277881670199"/>
    <s v=""/>
    <s v=""/>
    <n v="0"/>
    <n v="40"/>
    <n v="0"/>
    <n v="10"/>
    <n v="10"/>
    <n v="0"/>
    <n v="10"/>
    <n v="15"/>
    <n v="0"/>
    <n v="0"/>
    <n v="5"/>
    <n v="90"/>
    <n v="5"/>
    <n v="10"/>
    <n v="5"/>
    <n v="10"/>
    <n v="0"/>
    <n v="0"/>
    <n v="0.98772800000000005"/>
    <s v="415"/>
    <n v="0"/>
    <s v="CLOFF"/>
    <n v="15"/>
    <n v="0"/>
    <s v="F"/>
    <n v="23109"/>
    <n v="63.31232876712329"/>
    <n v="11565"/>
    <n v="31.684931506849313"/>
    <s v=""/>
    <s v="*Loan Officer"/>
    <s v=""/>
    <s v="*Loan Officer"/>
  </r>
  <r>
    <n v="19"/>
    <s v="Employee 19"/>
    <n v="19"/>
    <n v="753"/>
    <s v="10/19/15"/>
    <n v="0"/>
    <n v="0"/>
    <n v="10132.620000000001"/>
    <n v="8824.11"/>
    <n v="1495.34"/>
    <n v="1800"/>
    <n v="0"/>
    <n v="753"/>
    <n v="787"/>
    <n v="1"/>
    <n v="0"/>
    <n v="17954.23"/>
    <n v="38151.480000000003"/>
    <n v="11281.21"/>
    <n v="-34"/>
    <n v="-1"/>
    <n v="0"/>
    <n v="-7821.6099999999988"/>
    <n v="-29327.370000000003"/>
    <n v="-9785.869999999999"/>
    <n v="-1"/>
    <s v=""/>
    <n v="-0.43564162874152773"/>
    <n v="-0.76870857958852445"/>
    <n v="-0.86744861588428901"/>
    <n v="0"/>
    <n v="0"/>
    <n v="0"/>
    <n v="0"/>
    <n v="0"/>
    <n v="0"/>
    <n v="10"/>
    <n v="25"/>
    <n v="0"/>
    <n v="0"/>
    <n v="0"/>
    <n v="35"/>
    <n v="0"/>
    <n v="0"/>
    <n v="0"/>
    <n v="0"/>
    <n v="0"/>
    <n v="0"/>
    <n v="0.8307444444444444"/>
    <n v="902"/>
    <n v="0"/>
    <s v="HR"/>
    <n v="15"/>
    <n v="25"/>
    <s v="F"/>
    <n v="20797"/>
    <n v="56.978082191780821"/>
    <n v="1177"/>
    <n v="3.2246575342465755"/>
    <s v=""/>
    <s v="*Human Resources"/>
    <s v=""/>
    <s v="*Human Resources"/>
  </r>
  <r>
    <n v="20"/>
    <s v="Employee 20"/>
    <n v="20"/>
    <n v="791"/>
    <s v="05/17/16"/>
    <n v="0"/>
    <n v="0"/>
    <n v="1058.5999999999999"/>
    <n v="19009.7"/>
    <n v="9964.2999999999993"/>
    <n v="10800"/>
    <n v="0"/>
    <n v="791"/>
    <n v="777"/>
    <n v="1"/>
    <n v="0"/>
    <n v="2091.23"/>
    <n v="45415.33"/>
    <n v="405.86"/>
    <n v="14"/>
    <n v="-1"/>
    <n v="0"/>
    <n v="-1032.6300000000001"/>
    <n v="-26405.63"/>
    <n v="9558.4399999999987"/>
    <n v="-1"/>
    <s v=""/>
    <n v="-0.49379073559579773"/>
    <n v="-0.58142547901776775"/>
    <n v="23.551076725964613"/>
    <n v="0"/>
    <n v="0"/>
    <n v="0"/>
    <n v="0"/>
    <n v="0"/>
    <n v="5"/>
    <n v="10"/>
    <n v="15"/>
    <n v="0"/>
    <n v="0"/>
    <n v="0"/>
    <n v="30"/>
    <n v="0"/>
    <n v="0"/>
    <n v="0"/>
    <n v="0"/>
    <n v="5"/>
    <n v="0"/>
    <n v="0.92262037037037026"/>
    <s v="HIDEN"/>
    <n v="15"/>
    <s v="HIDSVC"/>
    <n v="0"/>
    <n v="0"/>
    <s v="F"/>
    <n v="8065"/>
    <n v="22.095890410958905"/>
    <n v="652"/>
    <n v="1.7863013698630137"/>
    <s v="Hidenwood"/>
    <s v=""/>
    <s v=""/>
    <s v="Hidenwood"/>
  </r>
  <r>
    <n v="21"/>
    <s v="Employee 21"/>
    <n v="21"/>
    <n v="746"/>
    <s v="06/15/12"/>
    <n v="0"/>
    <n v="0"/>
    <n v="23878.83"/>
    <n v="0"/>
    <n v="2915.8"/>
    <n v="5000"/>
    <n v="0"/>
    <n v="746"/>
    <n v="739"/>
    <n v="0"/>
    <n v="0"/>
    <n v="2018.28"/>
    <n v="3734.29"/>
    <n v="24487.84"/>
    <n v="7"/>
    <n v="0"/>
    <n v="0"/>
    <n v="21860.550000000003"/>
    <n v="-3734.29"/>
    <n v="-21572.04"/>
    <s v=""/>
    <s v=""/>
    <n v="10.831277127058685"/>
    <n v="-1"/>
    <n v="-0.88092865683539257"/>
    <n v="0"/>
    <n v="0"/>
    <n v="0"/>
    <n v="0"/>
    <n v="0"/>
    <n v="0"/>
    <n v="10"/>
    <n v="25"/>
    <n v="0"/>
    <n v="5"/>
    <n v="0"/>
    <n v="40"/>
    <n v="0"/>
    <n v="0"/>
    <n v="0"/>
    <n v="0"/>
    <n v="0"/>
    <n v="0"/>
    <n v="0.58316000000000001"/>
    <s v="907"/>
    <n v="0"/>
    <s v="FIN"/>
    <n v="0"/>
    <n v="25"/>
    <s v="F"/>
    <n v="18139"/>
    <n v="49.695890410958903"/>
    <n v="561"/>
    <n v="1.536986301369863"/>
    <s v=""/>
    <s v=""/>
    <s v="**All Other"/>
    <s v="**All Other"/>
  </r>
  <r>
    <n v="22"/>
    <s v="Employee 22"/>
    <n v="22"/>
    <n v="629"/>
    <s v="10/24/16"/>
    <n v="1"/>
    <n v="1"/>
    <n v="1023.24"/>
    <n v="159784.31"/>
    <n v="25122.99"/>
    <n v="25000"/>
    <n v="2"/>
    <n v="629"/>
    <n v="804"/>
    <n v="0"/>
    <n v="1"/>
    <n v="5511.65"/>
    <n v="12190.65"/>
    <n v="951.21"/>
    <n v="-175"/>
    <n v="1"/>
    <n v="0"/>
    <n v="-4488.41"/>
    <n v="147593.66"/>
    <n v="24171.780000000002"/>
    <s v=""/>
    <n v="0"/>
    <n v="-0.814349604927744"/>
    <n v="12.107119800830965"/>
    <n v="25.41161257766424"/>
    <n v="0"/>
    <n v="40"/>
    <n v="0"/>
    <n v="0"/>
    <n v="10"/>
    <n v="10"/>
    <n v="10"/>
    <n v="0"/>
    <n v="0"/>
    <n v="5"/>
    <n v="0"/>
    <n v="75"/>
    <n v="0"/>
    <n v="0"/>
    <n v="5"/>
    <n v="10"/>
    <n v="5"/>
    <n v="10"/>
    <n v="1.0049196"/>
    <s v="415"/>
    <n v="0"/>
    <s v="CLEND"/>
    <n v="0"/>
    <n v="0"/>
    <s v="F"/>
    <n v="12529"/>
    <n v="34.326027397260276"/>
    <n v="2017"/>
    <n v="5.5260273972602736"/>
    <s v=""/>
    <s v=""/>
    <s v="**All Other"/>
    <s v="**All Other"/>
  </r>
  <r>
    <n v="23"/>
    <s v="Employee 23"/>
    <n v="23"/>
    <n v="791"/>
    <s v="05/17/16"/>
    <n v="0"/>
    <n v="0"/>
    <n v="12404.77"/>
    <n v="0"/>
    <n v="2050.64"/>
    <n v="4000"/>
    <n v="0"/>
    <n v="791"/>
    <n v="726"/>
    <n v="0"/>
    <n v="0"/>
    <n v="21810.48"/>
    <n v="60543.76"/>
    <n v="23503.21"/>
    <n v="65"/>
    <n v="0"/>
    <n v="0"/>
    <n v="-9405.7099999999991"/>
    <n v="-60543.76"/>
    <n v="-21452.57"/>
    <s v=""/>
    <s v=""/>
    <n v="-0.4312472719536663"/>
    <n v="-1"/>
    <n v="-0.91275064129538053"/>
    <n v="0"/>
    <n v="0"/>
    <n v="0"/>
    <n v="0"/>
    <n v="0"/>
    <n v="0"/>
    <n v="10"/>
    <n v="0"/>
    <n v="0"/>
    <n v="0"/>
    <n v="0"/>
    <n v="10"/>
    <n v="0"/>
    <n v="0"/>
    <n v="0"/>
    <n v="0"/>
    <n v="0"/>
    <n v="0"/>
    <n v="0.51266"/>
    <s v="914"/>
    <n v="0"/>
    <s v="COLL"/>
    <n v="0"/>
    <n v="0"/>
    <s v="F"/>
    <n v="7345"/>
    <n v="20.123287671232877"/>
    <n v="400"/>
    <n v="1.095890410958904"/>
    <s v=""/>
    <s v=""/>
    <s v="**All Other"/>
    <s v="**All Other"/>
  </r>
  <r>
    <n v="24"/>
    <s v="Employee 24"/>
    <n v="24"/>
    <n v="807"/>
    <s v="05/17/16"/>
    <n v="0"/>
    <n v="0"/>
    <n v="5572.04"/>
    <n v="0"/>
    <n v="0"/>
    <n v="5000"/>
    <n v="0"/>
    <n v="807"/>
    <n v="805"/>
    <n v="0"/>
    <n v="0"/>
    <n v="182420.54"/>
    <n v="32080.94"/>
    <n v="3751.39"/>
    <n v="2"/>
    <n v="0"/>
    <n v="0"/>
    <n v="-176848.5"/>
    <n v="-32080.94"/>
    <n v="-3751.39"/>
    <s v=""/>
    <s v=""/>
    <n v="-0.96945497475229481"/>
    <n v="-1"/>
    <n v="-1"/>
    <n v="0"/>
    <n v="0"/>
    <n v="0"/>
    <n v="10"/>
    <n v="0"/>
    <n v="0"/>
    <n v="0"/>
    <n v="15"/>
    <n v="0"/>
    <n v="5"/>
    <n v="5"/>
    <n v="35"/>
    <n v="5"/>
    <n v="10"/>
    <n v="0"/>
    <n v="0"/>
    <n v="0"/>
    <n v="0"/>
    <n v="0"/>
    <s v="HIDEN"/>
    <n v="15"/>
    <s v="HIDSVC"/>
    <n v="0"/>
    <n v="0"/>
    <s v="F"/>
    <n v="18487"/>
    <n v="50.649315068493152"/>
    <n v="4887"/>
    <n v="13.389041095890411"/>
    <s v="Hidenwood"/>
    <s v=""/>
    <s v=""/>
    <s v="Hidenwood"/>
  </r>
  <r>
    <n v="25"/>
    <s v="Employee 25"/>
    <n v="25"/>
    <n v="497"/>
    <s v="01/22/10"/>
    <n v="0"/>
    <n v="0"/>
    <n v="5"/>
    <n v="25629.43"/>
    <n v="0"/>
    <n v="0"/>
    <n v="0"/>
    <n v="497"/>
    <n v="735"/>
    <n v="0"/>
    <n v="0"/>
    <n v="1673.34"/>
    <n v="10944.16"/>
    <n v="5172.22"/>
    <n v="-238"/>
    <n v="0"/>
    <n v="0"/>
    <n v="-1668.34"/>
    <n v="14685.27"/>
    <n v="-5172.22"/>
    <s v=""/>
    <s v=""/>
    <n v="-0.99701196409576054"/>
    <n v="1.3418361939152936"/>
    <n v="-1"/>
    <n v="10"/>
    <n v="40"/>
    <n v="0"/>
    <n v="0"/>
    <n v="0"/>
    <n v="0"/>
    <n v="0"/>
    <n v="15"/>
    <n v="0"/>
    <n v="5"/>
    <n v="5"/>
    <n v="75"/>
    <n v="0"/>
    <n v="0"/>
    <n v="0"/>
    <n v="0"/>
    <n v="0"/>
    <n v="0"/>
    <n v="0"/>
    <s v="SUFF"/>
    <n v="15"/>
    <s v="SUFTLL"/>
    <n v="0"/>
    <n v="0"/>
    <s v="F"/>
    <n v="17046"/>
    <n v="46.701369863013696"/>
    <n v="6560"/>
    <n v="17.972602739726028"/>
    <s v="Suffolk"/>
    <s v=""/>
    <s v=""/>
    <s v="Suffolk"/>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r>
    <m/>
    <m/>
    <m/>
    <m/>
    <m/>
    <m/>
    <m/>
    <m/>
    <m/>
    <m/>
    <m/>
    <m/>
    <m/>
    <m/>
    <m/>
    <m/>
    <m/>
    <m/>
    <m/>
    <m/>
    <m/>
    <m/>
    <m/>
    <m/>
    <m/>
    <m/>
    <s v=""/>
    <s v=""/>
    <s v=""/>
    <s v=""/>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O3:O4" firstHeaderRow="1" firstDataRow="1" firstDataCol="0"/>
  <pivotFields count="63">
    <pivotField numFmtId="164" showAll="0"/>
    <pivotField showAll="0"/>
    <pivotField showAll="0"/>
    <pivotField showAll="0"/>
    <pivotField showAll="0"/>
    <pivotField numFmtId="165" showAll="0"/>
    <pivotField numFmtId="165" showAll="0"/>
    <pivotField numFmtId="166" showAll="0"/>
    <pivotField numFmtId="166" showAll="0"/>
    <pivotField numFmtId="166" showAll="0"/>
    <pivotField numFmtId="166" showAll="0"/>
    <pivotField numFmtId="165" showAll="0"/>
    <pivotField showAll="0"/>
    <pivotField showAll="0"/>
    <pivotField showAll="0"/>
    <pivotField showAll="0"/>
    <pivotField numFmtId="43" showAll="0"/>
    <pivotField numFmtId="43" showAll="0"/>
    <pivotField numFmtId="43" showAll="0"/>
    <pivotField showAll="0"/>
    <pivotField numFmtId="165" showAll="0"/>
    <pivotField numFmtId="165" showAll="0"/>
    <pivotField numFmtId="43" showAll="0"/>
    <pivotField numFmtId="43"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1" showAll="0"/>
    <pivotField showAll="0"/>
    <pivotField showAll="0"/>
    <pivotField showAll="0"/>
    <pivotField dataField="1" showAll="0"/>
    <pivotField showAll="0"/>
    <pivotField showAll="0"/>
    <pivotField showAll="0"/>
    <pivotField showAll="0"/>
    <pivotField showAll="0"/>
    <pivotField showAll="0"/>
    <pivotField numFmtId="9" showAll="0" defaultSubtotal="0"/>
    <pivotField showAll="0"/>
    <pivotField numFmtId="1" showAll="0"/>
    <pivotField showAll="0"/>
    <pivotField numFmtId="1" showAll="0"/>
    <pivotField numFmtId="1" showAll="0"/>
    <pivotField showAll="0"/>
    <pivotField showAll="0"/>
    <pivotField numFmtId="1" showAll="0"/>
    <pivotField showAll="0"/>
    <pivotField numFmtId="1" showAll="0"/>
    <pivotField showAll="0" defaultSubtotal="0"/>
    <pivotField showAll="0"/>
    <pivotField showAll="0" defaultSubtotal="0"/>
    <pivotField showAll="0" defaultSubtotal="0"/>
  </pivotFields>
  <rowItems count="1">
    <i/>
  </rowItems>
  <colItems count="1">
    <i/>
  </colItems>
  <dataFields count="1">
    <dataField name="Average of Total Score" fld="41" subtotal="average" baseField="0" baseItem="1502712"/>
  </dataFields>
  <formats count="1">
    <format dxfId="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13" applyNumberFormats="0" applyBorderFormats="0" applyFontFormats="0" applyPatternFormats="0" applyAlignmentFormats="0" applyWidthHeightFormats="1" dataCaption="Values" showMissing="0" updatedVersion="6" minRefreshableVersion="3" useAutoFormatting="1" itemPrintTitles="1" createdVersion="4" indent="0" outline="1" outlineData="1" multipleFieldFilters="0">
  <location ref="L3:L4" firstHeaderRow="1" firstDataRow="1" firstDataCol="0" rowPageCount="1" colPageCount="1"/>
  <pivotFields count="63">
    <pivotField numFmtId="164" showAll="0"/>
    <pivotField showAll="0"/>
    <pivotField showAll="0"/>
    <pivotField showAll="0"/>
    <pivotField showAll="0"/>
    <pivotField numFmtId="165" showAll="0"/>
    <pivotField numFmtId="165" showAll="0"/>
    <pivotField numFmtId="166" showAll="0"/>
    <pivotField numFmtId="166" showAll="0"/>
    <pivotField numFmtId="166" showAll="0"/>
    <pivotField numFmtId="166" showAll="0"/>
    <pivotField numFmtId="165" showAll="0"/>
    <pivotField showAll="0"/>
    <pivotField showAll="0"/>
    <pivotField showAll="0"/>
    <pivotField showAll="0"/>
    <pivotField numFmtId="43" showAll="0"/>
    <pivotField numFmtId="43" showAll="0"/>
    <pivotField numFmtId="43" showAll="0"/>
    <pivotField showAll="0"/>
    <pivotField numFmtId="165" showAll="0"/>
    <pivotField numFmtId="165" showAll="0"/>
    <pivotField numFmtId="43" showAll="0"/>
    <pivotField numFmtId="43"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1" showAll="0"/>
    <pivotField showAll="0"/>
    <pivotField showAll="0"/>
    <pivotField showAll="0"/>
    <pivotField dataField="1" showAll="0"/>
    <pivotField showAll="0"/>
    <pivotField showAll="0"/>
    <pivotField showAll="0"/>
    <pivotField showAll="0"/>
    <pivotField showAll="0"/>
    <pivotField showAll="0"/>
    <pivotField showAll="0" defaultSubtotal="0"/>
    <pivotField showAll="0"/>
    <pivotField numFmtId="1" showAll="0"/>
    <pivotField showAll="0"/>
    <pivotField numFmtId="1" showAll="0"/>
    <pivotField numFmtId="1" showAll="0"/>
    <pivotField showAll="0"/>
    <pivotField showAll="0"/>
    <pivotField numFmtId="1" showAll="0"/>
    <pivotField showAll="0"/>
    <pivotField numFmtId="1" showAll="0"/>
    <pivotField showAll="0" defaultSubtotal="0"/>
    <pivotField showAll="0" defaultSubtotal="0"/>
    <pivotField showAll="0" defaultSubtotal="0"/>
    <pivotField axis="axisPage" multipleItemSelectionAllowed="1" showAll="0" defaultSubtotal="0">
      <items count="30">
        <item m="1" x="23"/>
        <item h="1" m="1" x="20"/>
        <item m="1" x="16"/>
        <item m="1" x="9"/>
        <item x="5"/>
        <item m="1" x="19"/>
        <item m="1" x="11"/>
        <item m="1" x="17"/>
        <item m="1" x="25"/>
        <item m="1" x="18"/>
        <item m="1" x="12"/>
        <item m="1" x="15"/>
        <item m="1" x="28"/>
        <item m="1" x="21"/>
        <item x="1"/>
        <item m="1" x="29"/>
        <item m="1" x="10"/>
        <item m="1" x="27"/>
        <item m="1" x="24"/>
        <item m="1" x="13"/>
        <item m="1" x="22"/>
        <item m="1" x="14"/>
        <item x="2"/>
        <item m="1" x="8"/>
        <item h="1" x="7"/>
        <item h="1" m="1" x="26"/>
        <item h="1" x="3"/>
        <item h="1" x="6"/>
        <item h="1" x="4"/>
        <item h="1" x="0"/>
      </items>
    </pivotField>
  </pivotFields>
  <rowItems count="1">
    <i/>
  </rowItems>
  <colItems count="1">
    <i/>
  </colItems>
  <pageFields count="1">
    <pageField fld="62" hier="-1"/>
  </pageFields>
  <dataFields count="1">
    <dataField name="Average of Total Score" fld="41" subtotal="average" baseField="0" baseItem="0" numFmtId="1"/>
  </dataFields>
  <formats count="2">
    <format dxfId="9">
      <pivotArea outline="0" collapsedLevelsAreSubtotals="1" fieldPosition="0"/>
    </format>
    <format dxfId="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13" applyNumberFormats="0" applyBorderFormats="0" applyFontFormats="0" applyPatternFormats="0" applyAlignmentFormats="0" applyWidthHeightFormats="1" dataCaption="Values" showMissing="0" updatedVersion="6" minRefreshableVersion="3" rowGrandTotals="0" colGrandTotals="0" itemPrintTitles="1" createdVersion="4" indent="0" outline="1" outlineData="1" multipleFieldFilters="0">
  <location ref="E3:I29" firstHeaderRow="0" firstDataRow="1" firstDataCol="1"/>
  <pivotFields count="63">
    <pivotField numFmtId="164" showAll="0"/>
    <pivotField axis="axisRow" showAll="0" sortType="descending">
      <items count="380">
        <item m="1" x="168"/>
        <item m="1" x="365"/>
        <item m="1" x="136"/>
        <item m="1" x="116"/>
        <item m="1" x="359"/>
        <item m="1" x="337"/>
        <item m="1" x="167"/>
        <item m="1" x="377"/>
        <item m="1" x="291"/>
        <item m="1" x="283"/>
        <item m="1" x="266"/>
        <item m="1" x="156"/>
        <item m="1" x="76"/>
        <item m="1" x="197"/>
        <item m="1" x="56"/>
        <item m="1" x="272"/>
        <item m="1" x="175"/>
        <item m="1" x="195"/>
        <item m="1" x="182"/>
        <item m="1" x="81"/>
        <item m="1" x="255"/>
        <item m="1" x="242"/>
        <item m="1" x="318"/>
        <item m="1" x="103"/>
        <item m="1" x="50"/>
        <item m="1" x="126"/>
        <item m="1" x="316"/>
        <item m="1" x="194"/>
        <item m="1" x="131"/>
        <item m="1" x="364"/>
        <item m="1" x="54"/>
        <item m="1" x="145"/>
        <item m="1" x="154"/>
        <item m="1" x="74"/>
        <item m="1" x="159"/>
        <item m="1" x="304"/>
        <item m="1" x="373"/>
        <item m="1" x="147"/>
        <item m="1" x="325"/>
        <item m="1" x="87"/>
        <item m="1" x="120"/>
        <item m="1" x="290"/>
        <item m="1" x="244"/>
        <item m="1" x="178"/>
        <item m="1" x="115"/>
        <item m="1" x="344"/>
        <item m="1" x="361"/>
        <item m="1" x="124"/>
        <item m="1" x="334"/>
        <item m="1" x="293"/>
        <item m="1" x="221"/>
        <item m="1" x="264"/>
        <item m="1" x="93"/>
        <item m="1" x="96"/>
        <item m="1" x="170"/>
        <item m="1" x="268"/>
        <item m="1" x="310"/>
        <item m="1" x="228"/>
        <item m="1" x="138"/>
        <item m="1" x="208"/>
        <item m="1" x="129"/>
        <item m="1" x="298"/>
        <item m="1" x="307"/>
        <item m="1" x="251"/>
        <item m="1" x="245"/>
        <item m="1" x="144"/>
        <item m="1" x="285"/>
        <item m="1" x="62"/>
        <item m="1" x="187"/>
        <item m="1" x="108"/>
        <item m="1" x="165"/>
        <item m="1" x="39"/>
        <item m="1" x="351"/>
        <item m="1" x="206"/>
        <item m="1" x="289"/>
        <item m="1" x="327"/>
        <item m="1" x="176"/>
        <item m="1" x="52"/>
        <item m="1" x="216"/>
        <item m="1" x="101"/>
        <item m="1" x="148"/>
        <item m="1" x="114"/>
        <item m="1" x="313"/>
        <item m="1" x="240"/>
        <item m="1" x="258"/>
        <item m="1" x="261"/>
        <item m="1" x="282"/>
        <item m="1" x="45"/>
        <item m="1" x="98"/>
        <item m="1" x="233"/>
        <item m="1" x="263"/>
        <item m="1" x="118"/>
        <item m="1" x="173"/>
        <item m="1" x="229"/>
        <item m="1" x="166"/>
        <item m="1" x="234"/>
        <item m="1" x="91"/>
        <item m="1" x="192"/>
        <item m="1" x="243"/>
        <item m="1" x="36"/>
        <item m="1" x="186"/>
        <item m="1" x="59"/>
        <item m="1" x="218"/>
        <item m="1" x="277"/>
        <item m="1" x="64"/>
        <item m="1" x="317"/>
        <item m="1" x="214"/>
        <item m="1" x="67"/>
        <item m="1" x="57"/>
        <item m="1" x="294"/>
        <item m="1" x="47"/>
        <item m="1" x="248"/>
        <item m="1" x="42"/>
        <item m="1" x="230"/>
        <item m="1" x="301"/>
        <item m="1" x="271"/>
        <item m="1" x="315"/>
        <item m="1" x="210"/>
        <item m="1" x="104"/>
        <item m="1" x="319"/>
        <item m="1" x="311"/>
        <item m="1" x="92"/>
        <item m="1" x="335"/>
        <item m="1" x="249"/>
        <item m="1" x="199"/>
        <item m="1" x="211"/>
        <item m="1" x="207"/>
        <item m="1" x="288"/>
        <item m="1" x="88"/>
        <item m="1" x="286"/>
        <item m="1" x="61"/>
        <item m="1" x="320"/>
        <item m="1" x="262"/>
        <item m="1" x="308"/>
        <item m="1" x="55"/>
        <item m="1" x="223"/>
        <item m="1" x="127"/>
        <item m="1" x="343"/>
        <item m="1" x="117"/>
        <item m="1" x="367"/>
        <item m="1" x="26"/>
        <item m="1" x="204"/>
        <item m="1" x="33"/>
        <item m="1" x="205"/>
        <item m="1" x="238"/>
        <item m="1" x="202"/>
        <item m="1" x="231"/>
        <item m="1" x="340"/>
        <item m="1" x="63"/>
        <item m="1" x="259"/>
        <item m="1" x="352"/>
        <item m="1" x="73"/>
        <item m="1" x="284"/>
        <item m="1" x="353"/>
        <item m="1" x="130"/>
        <item m="1" x="375"/>
        <item m="1" x="303"/>
        <item m="1" x="341"/>
        <item m="1" x="82"/>
        <item m="1" x="331"/>
        <item m="1" x="306"/>
        <item m="1" x="46"/>
        <item m="1" x="247"/>
        <item m="1" x="107"/>
        <item m="1" x="40"/>
        <item m="1" x="32"/>
        <item m="1" x="297"/>
        <item m="1" x="133"/>
        <item m="1" x="267"/>
        <item m="1" x="142"/>
        <item m="1" x="250"/>
        <item m="1" x="28"/>
        <item m="1" x="338"/>
        <item m="1" x="357"/>
        <item m="1" x="227"/>
        <item m="1" x="346"/>
        <item m="1" x="172"/>
        <item m="1" x="58"/>
        <item m="1" x="70"/>
        <item m="1" x="53"/>
        <item m="1" x="169"/>
        <item m="1" x="196"/>
        <item m="1" x="265"/>
        <item m="1" x="146"/>
        <item m="1" x="149"/>
        <item m="1" x="69"/>
        <item m="1" x="356"/>
        <item m="1" x="193"/>
        <item m="1" x="360"/>
        <item m="1" x="112"/>
        <item m="1" x="51"/>
        <item m="1" x="128"/>
        <item m="1" x="279"/>
        <item m="1" x="84"/>
        <item m="1" x="111"/>
        <item m="1" x="150"/>
        <item m="1" x="80"/>
        <item m="1" x="185"/>
        <item m="1" x="369"/>
        <item m="1" x="71"/>
        <item m="1" x="237"/>
        <item m="1" x="222"/>
        <item m="1" x="281"/>
        <item m="1" x="160"/>
        <item m="1" x="292"/>
        <item m="1" x="362"/>
        <item m="1" x="328"/>
        <item m="1" x="273"/>
        <item m="1" x="34"/>
        <item m="1" x="113"/>
        <item m="1" x="212"/>
        <item m="1" x="97"/>
        <item m="1" x="321"/>
        <item m="1" x="363"/>
        <item m="1" x="235"/>
        <item m="1" x="162"/>
        <item m="1" x="41"/>
        <item m="1" x="72"/>
        <item m="1" x="309"/>
        <item m="1" x="106"/>
        <item m="1" x="140"/>
        <item m="1" x="125"/>
        <item m="1" x="220"/>
        <item m="1" x="270"/>
        <item m="1" x="188"/>
        <item m="1" x="102"/>
        <item m="1" x="171"/>
        <item m="1" x="68"/>
        <item m="1" x="260"/>
        <item m="1" x="200"/>
        <item m="1" x="109"/>
        <item m="1" x="275"/>
        <item m="1" x="95"/>
        <item m="1" x="141"/>
        <item m="1" x="374"/>
        <item m="1" x="158"/>
        <item m="1" x="110"/>
        <item m="1" x="78"/>
        <item m="1" x="157"/>
        <item m="1" x="339"/>
        <item m="1" x="241"/>
        <item m="1" x="354"/>
        <item m="1" x="358"/>
        <item m="1" x="342"/>
        <item m="1" x="75"/>
        <item m="1" x="35"/>
        <item m="1" x="347"/>
        <item m="1" x="254"/>
        <item m="1" x="217"/>
        <item m="1" x="189"/>
        <item m="1" x="89"/>
        <item m="1" x="368"/>
        <item m="1" x="349"/>
        <item m="1" x="332"/>
        <item m="1" x="287"/>
        <item m="1" x="122"/>
        <item m="1" x="164"/>
        <item m="1" x="132"/>
        <item m="1" x="274"/>
        <item m="1" x="246"/>
        <item m="1" x="66"/>
        <item m="1" x="153"/>
        <item m="1" x="330"/>
        <item m="1" x="350"/>
        <item m="1" x="269"/>
        <item m="1" x="219"/>
        <item m="1" x="209"/>
        <item m="1" x="333"/>
        <item m="1" x="94"/>
        <item m="1" x="139"/>
        <item m="1" x="30"/>
        <item m="1" x="225"/>
        <item m="1" x="329"/>
        <item m="1" x="236"/>
        <item m="1" x="299"/>
        <item m="1" x="134"/>
        <item m="1" x="43"/>
        <item m="1" x="48"/>
        <item m="1" x="49"/>
        <item m="1" x="280"/>
        <item m="1" x="366"/>
        <item m="1" x="256"/>
        <item m="1" x="312"/>
        <item m="1" x="278"/>
        <item m="1" x="177"/>
        <item m="1" x="305"/>
        <item m="1" x="378"/>
        <item m="1" x="31"/>
        <item m="1" x="161"/>
        <item m="1" x="295"/>
        <item m="1" x="239"/>
        <item m="1" x="253"/>
        <item m="1" x="86"/>
        <item m="1" x="174"/>
        <item m="1" x="79"/>
        <item m="1" x="302"/>
        <item m="1" x="232"/>
        <item m="1" x="314"/>
        <item m="1" x="135"/>
        <item m="1" x="183"/>
        <item m="1" x="257"/>
        <item m="1" x="179"/>
        <item m="1" x="143"/>
        <item m="1" x="190"/>
        <item m="1" x="152"/>
        <item m="1" x="83"/>
        <item m="1" x="355"/>
        <item m="1" x="60"/>
        <item m="1" x="326"/>
        <item m="1" x="372"/>
        <item m="1" x="345"/>
        <item m="1" x="322"/>
        <item m="1" x="296"/>
        <item m="1" x="201"/>
        <item m="1" x="151"/>
        <item m="1" x="163"/>
        <item m="1" x="121"/>
        <item m="1" x="105"/>
        <item m="1" x="65"/>
        <item m="1" x="38"/>
        <item m="1" x="252"/>
        <item m="1" x="137"/>
        <item m="1" x="371"/>
        <item m="1" x="37"/>
        <item m="1" x="224"/>
        <item m="1" x="300"/>
        <item m="1" x="29"/>
        <item m="1" x="198"/>
        <item m="1" x="155"/>
        <item m="1" x="324"/>
        <item m="1" x="348"/>
        <item m="1" x="323"/>
        <item m="1" x="180"/>
        <item m="1" x="77"/>
        <item m="1" x="90"/>
        <item m="1" x="119"/>
        <item m="1" x="191"/>
        <item m="1" x="181"/>
        <item m="1" x="276"/>
        <item m="1" x="99"/>
        <item m="1" x="44"/>
        <item m="1" x="376"/>
        <item m="1" x="336"/>
        <item m="1" x="100"/>
        <item m="1" x="215"/>
        <item m="1" x="184"/>
        <item m="1" x="370"/>
        <item m="1" x="213"/>
        <item m="1" x="27"/>
        <item m="1" x="203"/>
        <item m="1" x="226"/>
        <item m="1" x="123"/>
        <item m="1" x="85"/>
        <item x="25"/>
        <item x="0"/>
        <item x="1"/>
        <item x="2"/>
        <item x="3"/>
        <item x="4"/>
        <item x="5"/>
        <item x="6"/>
        <item x="7"/>
        <item x="8"/>
        <item x="9"/>
        <item x="10"/>
        <item x="11"/>
        <item x="12"/>
        <item x="13"/>
        <item x="14"/>
        <item x="15"/>
        <item x="16"/>
        <item x="17"/>
        <item x="18"/>
        <item x="19"/>
        <item x="20"/>
        <item x="21"/>
        <item x="22"/>
        <item x="23"/>
        <item x="24"/>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65" showAll="0"/>
    <pivotField numFmtId="165" showAll="0"/>
    <pivotField numFmtId="166" showAll="0"/>
    <pivotField numFmtId="166" showAll="0"/>
    <pivotField numFmtId="166" showAll="0"/>
    <pivotField numFmtId="166" showAll="0"/>
    <pivotField dataField="1" numFmtId="165" showAll="0"/>
    <pivotField dataField="1" showAll="0"/>
    <pivotField showAll="0"/>
    <pivotField showAll="0"/>
    <pivotField showAll="0"/>
    <pivotField numFmtId="43" showAll="0"/>
    <pivotField numFmtId="43" showAll="0"/>
    <pivotField numFmtId="43" showAll="0"/>
    <pivotField showAll="0" defaultSubtotal="0"/>
    <pivotField numFmtId="165" showAll="0" defaultSubtotal="0"/>
    <pivotField numFmtId="165" showAll="0" defaultSubtotal="0"/>
    <pivotField numFmtId="43" showAll="0" defaultSubtotal="0"/>
    <pivotField numFmtId="43" showAll="0" defaultSubtotal="0"/>
    <pivotField numFmtId="43"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numFmtId="1" showAll="0"/>
    <pivotField showAll="0"/>
    <pivotField showAll="0"/>
    <pivotField showAll="0"/>
    <pivotField dataField="1" showAll="0"/>
    <pivotField showAll="0"/>
    <pivotField showAll="0"/>
    <pivotField showAll="0"/>
    <pivotField showAll="0"/>
    <pivotField showAll="0"/>
    <pivotField showAll="0"/>
    <pivotField dataField="1" showAll="0" defaultSubtotal="0"/>
    <pivotField showAll="0"/>
    <pivotField numFmtId="1" showAll="0"/>
    <pivotField showAll="0"/>
    <pivotField numFmtId="1" showAll="0"/>
    <pivotField numFmtId="1" showAll="0"/>
    <pivotField showAll="0"/>
    <pivotField showAll="0"/>
    <pivotField numFmtId="1" showAll="0"/>
    <pivotField showAll="0"/>
    <pivotField numFmtId="1" showAll="0"/>
    <pivotField showAll="0" defaultSubtotal="0"/>
    <pivotField showAll="0" defaultSubtotal="0"/>
    <pivotField showAll="0" defaultSubtotal="0"/>
    <pivotField showAll="0" defaultSubtotal="0">
      <items count="30">
        <item x="0"/>
        <item x="3"/>
        <item m="1" x="26"/>
        <item x="4"/>
        <item x="6"/>
        <item m="1" x="23"/>
        <item m="1" x="20"/>
        <item m="1" x="16"/>
        <item m="1" x="9"/>
        <item x="5"/>
        <item m="1" x="19"/>
        <item m="1" x="11"/>
        <item m="1" x="17"/>
        <item m="1" x="25"/>
        <item m="1" x="18"/>
        <item m="1" x="12"/>
        <item m="1" x="15"/>
        <item m="1" x="28"/>
        <item m="1" x="21"/>
        <item x="1"/>
        <item m="1" x="29"/>
        <item m="1" x="10"/>
        <item m="1" x="27"/>
        <item m="1" x="24"/>
        <item m="1" x="13"/>
        <item m="1" x="22"/>
        <item m="1" x="14"/>
        <item x="2"/>
        <item m="1" x="8"/>
        <item x="7"/>
      </items>
    </pivotField>
  </pivotFields>
  <rowFields count="1">
    <field x="1"/>
  </rowFields>
  <rowItems count="26">
    <i>
      <x v="361"/>
    </i>
    <i>
      <x v="371"/>
    </i>
    <i>
      <x v="375"/>
    </i>
    <i>
      <x v="378"/>
    </i>
    <i>
      <x v="362"/>
    </i>
    <i>
      <x v="365"/>
    </i>
    <i>
      <x v="358"/>
    </i>
    <i>
      <x v="364"/>
    </i>
    <i>
      <x v="366"/>
    </i>
    <i>
      <x v="363"/>
    </i>
    <i>
      <x v="356"/>
    </i>
    <i>
      <x v="374"/>
    </i>
    <i>
      <x v="354"/>
    </i>
    <i>
      <x v="377"/>
    </i>
    <i>
      <x v="372"/>
    </i>
    <i>
      <x v="373"/>
    </i>
    <i>
      <x v="367"/>
    </i>
    <i>
      <x v="368"/>
    </i>
    <i>
      <x v="355"/>
    </i>
    <i>
      <x v="369"/>
    </i>
    <i>
      <x v="357"/>
    </i>
    <i>
      <x v="360"/>
    </i>
    <i>
      <x v="370"/>
    </i>
    <i>
      <x v="376"/>
    </i>
    <i>
      <x v="359"/>
    </i>
    <i>
      <x v="353"/>
    </i>
  </rowItems>
  <colFields count="1">
    <field x="-2"/>
  </colFields>
  <colItems count="4">
    <i>
      <x/>
    </i>
    <i i="1">
      <x v="1"/>
    </i>
    <i i="2">
      <x v="2"/>
    </i>
    <i i="3">
      <x v="3"/>
    </i>
  </colItems>
  <dataFields count="4">
    <dataField name="Max of Total Score" fld="41" subtotal="max" baseField="1" baseItem="309"/>
    <dataField name="Max of Adjusted CY CS" fld="12" subtotal="max" baseField="1" baseItem="309"/>
    <dataField name="Max of Total ODP&amp;NSF" fld="11" subtotal="max" baseField="1" baseItem="309"/>
    <dataField name="Max of CC Utilization" fld="48" subtotal="max" baseField="1" baseItem="309" numFmtId="9"/>
  </dataFields>
  <formats count="2">
    <format dxfId="11">
      <pivotArea outline="0" collapsedLevelsAreSubtotals="1" fieldPosition="0"/>
    </format>
    <format dxfId="10">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13" applyNumberFormats="0" applyBorderFormats="0" applyFontFormats="0" applyPatternFormats="0" applyAlignmentFormats="0" applyWidthHeightFormats="1" dataCaption="Values" showMissing="0" updatedVersion="6" minRefreshableVersion="3" useAutoFormatting="1" rowGrandTotals="0" itemPrintTitles="1" createdVersion="4" indent="0" outline="1" outlineData="1" multipleFieldFilters="0">
  <location ref="A3:B29" firstHeaderRow="1" firstDataRow="1" firstDataCol="1"/>
  <pivotFields count="63">
    <pivotField numFmtId="164" showAll="0"/>
    <pivotField axis="axisRow" showAll="0" sortType="descending">
      <items count="380">
        <item m="1" x="168"/>
        <item m="1" x="365"/>
        <item m="1" x="136"/>
        <item m="1" x="116"/>
        <item m="1" x="359"/>
        <item m="1" x="337"/>
        <item m="1" x="167"/>
        <item m="1" x="377"/>
        <item m="1" x="291"/>
        <item m="1" x="283"/>
        <item m="1" x="266"/>
        <item m="1" x="156"/>
        <item m="1" x="76"/>
        <item m="1" x="197"/>
        <item m="1" x="56"/>
        <item m="1" x="272"/>
        <item m="1" x="175"/>
        <item m="1" x="195"/>
        <item m="1" x="182"/>
        <item m="1" x="81"/>
        <item m="1" x="255"/>
        <item m="1" x="242"/>
        <item m="1" x="318"/>
        <item m="1" x="103"/>
        <item m="1" x="50"/>
        <item m="1" x="126"/>
        <item m="1" x="316"/>
        <item m="1" x="194"/>
        <item m="1" x="131"/>
        <item m="1" x="364"/>
        <item m="1" x="54"/>
        <item m="1" x="145"/>
        <item m="1" x="154"/>
        <item m="1" x="74"/>
        <item m="1" x="159"/>
        <item m="1" x="304"/>
        <item m="1" x="373"/>
        <item m="1" x="147"/>
        <item m="1" x="325"/>
        <item m="1" x="87"/>
        <item m="1" x="120"/>
        <item m="1" x="290"/>
        <item m="1" x="244"/>
        <item m="1" x="178"/>
        <item m="1" x="115"/>
        <item m="1" x="344"/>
        <item m="1" x="361"/>
        <item m="1" x="124"/>
        <item m="1" x="334"/>
        <item m="1" x="293"/>
        <item m="1" x="221"/>
        <item m="1" x="264"/>
        <item m="1" x="93"/>
        <item m="1" x="96"/>
        <item m="1" x="170"/>
        <item m="1" x="268"/>
        <item m="1" x="310"/>
        <item m="1" x="228"/>
        <item m="1" x="138"/>
        <item m="1" x="208"/>
        <item m="1" x="129"/>
        <item m="1" x="298"/>
        <item m="1" x="307"/>
        <item m="1" x="251"/>
        <item m="1" x="245"/>
        <item m="1" x="144"/>
        <item m="1" x="285"/>
        <item m="1" x="62"/>
        <item m="1" x="187"/>
        <item m="1" x="108"/>
        <item m="1" x="165"/>
        <item m="1" x="39"/>
        <item m="1" x="351"/>
        <item m="1" x="206"/>
        <item m="1" x="289"/>
        <item m="1" x="327"/>
        <item m="1" x="176"/>
        <item m="1" x="52"/>
        <item m="1" x="216"/>
        <item m="1" x="101"/>
        <item m="1" x="148"/>
        <item m="1" x="114"/>
        <item m="1" x="313"/>
        <item m="1" x="240"/>
        <item m="1" x="258"/>
        <item m="1" x="261"/>
        <item m="1" x="282"/>
        <item m="1" x="45"/>
        <item m="1" x="98"/>
        <item m="1" x="233"/>
        <item m="1" x="263"/>
        <item m="1" x="118"/>
        <item m="1" x="173"/>
        <item m="1" x="229"/>
        <item m="1" x="166"/>
        <item m="1" x="234"/>
        <item m="1" x="91"/>
        <item m="1" x="192"/>
        <item m="1" x="243"/>
        <item m="1" x="36"/>
        <item m="1" x="186"/>
        <item m="1" x="59"/>
        <item m="1" x="218"/>
        <item m="1" x="277"/>
        <item m="1" x="64"/>
        <item m="1" x="317"/>
        <item m="1" x="214"/>
        <item m="1" x="67"/>
        <item m="1" x="57"/>
        <item m="1" x="294"/>
        <item m="1" x="47"/>
        <item m="1" x="248"/>
        <item m="1" x="42"/>
        <item m="1" x="230"/>
        <item m="1" x="301"/>
        <item m="1" x="271"/>
        <item m="1" x="315"/>
        <item m="1" x="210"/>
        <item m="1" x="104"/>
        <item m="1" x="319"/>
        <item m="1" x="311"/>
        <item m="1" x="92"/>
        <item m="1" x="335"/>
        <item m="1" x="249"/>
        <item m="1" x="199"/>
        <item m="1" x="211"/>
        <item m="1" x="207"/>
        <item m="1" x="288"/>
        <item m="1" x="88"/>
        <item m="1" x="286"/>
        <item m="1" x="61"/>
        <item m="1" x="320"/>
        <item m="1" x="262"/>
        <item m="1" x="308"/>
        <item m="1" x="55"/>
        <item m="1" x="223"/>
        <item m="1" x="127"/>
        <item m="1" x="343"/>
        <item m="1" x="117"/>
        <item m="1" x="367"/>
        <item m="1" x="26"/>
        <item m="1" x="204"/>
        <item m="1" x="33"/>
        <item m="1" x="205"/>
        <item m="1" x="238"/>
        <item m="1" x="202"/>
        <item m="1" x="231"/>
        <item m="1" x="340"/>
        <item m="1" x="63"/>
        <item m="1" x="259"/>
        <item m="1" x="352"/>
        <item m="1" x="73"/>
        <item m="1" x="284"/>
        <item m="1" x="353"/>
        <item m="1" x="130"/>
        <item m="1" x="375"/>
        <item m="1" x="303"/>
        <item m="1" x="341"/>
        <item m="1" x="82"/>
        <item m="1" x="331"/>
        <item m="1" x="306"/>
        <item m="1" x="46"/>
        <item m="1" x="247"/>
        <item m="1" x="107"/>
        <item m="1" x="40"/>
        <item m="1" x="32"/>
        <item m="1" x="297"/>
        <item m="1" x="133"/>
        <item m="1" x="267"/>
        <item m="1" x="142"/>
        <item m="1" x="250"/>
        <item m="1" x="28"/>
        <item m="1" x="338"/>
        <item m="1" x="357"/>
        <item m="1" x="227"/>
        <item m="1" x="346"/>
        <item m="1" x="172"/>
        <item m="1" x="58"/>
        <item m="1" x="70"/>
        <item m="1" x="53"/>
        <item m="1" x="169"/>
        <item m="1" x="196"/>
        <item m="1" x="265"/>
        <item m="1" x="146"/>
        <item m="1" x="149"/>
        <item m="1" x="69"/>
        <item m="1" x="356"/>
        <item m="1" x="193"/>
        <item m="1" x="360"/>
        <item m="1" x="112"/>
        <item m="1" x="51"/>
        <item m="1" x="128"/>
        <item m="1" x="279"/>
        <item m="1" x="84"/>
        <item m="1" x="111"/>
        <item m="1" x="150"/>
        <item m="1" x="80"/>
        <item m="1" x="185"/>
        <item m="1" x="369"/>
        <item m="1" x="71"/>
        <item m="1" x="237"/>
        <item m="1" x="222"/>
        <item m="1" x="281"/>
        <item m="1" x="160"/>
        <item m="1" x="292"/>
        <item m="1" x="362"/>
        <item m="1" x="328"/>
        <item m="1" x="273"/>
        <item m="1" x="34"/>
        <item m="1" x="113"/>
        <item m="1" x="212"/>
        <item m="1" x="97"/>
        <item m="1" x="321"/>
        <item m="1" x="363"/>
        <item m="1" x="235"/>
        <item m="1" x="162"/>
        <item m="1" x="41"/>
        <item m="1" x="72"/>
        <item m="1" x="309"/>
        <item m="1" x="106"/>
        <item m="1" x="140"/>
        <item m="1" x="125"/>
        <item m="1" x="220"/>
        <item m="1" x="270"/>
        <item m="1" x="188"/>
        <item m="1" x="102"/>
        <item m="1" x="171"/>
        <item m="1" x="68"/>
        <item m="1" x="260"/>
        <item m="1" x="200"/>
        <item m="1" x="109"/>
        <item m="1" x="275"/>
        <item m="1" x="95"/>
        <item m="1" x="141"/>
        <item m="1" x="374"/>
        <item m="1" x="158"/>
        <item m="1" x="110"/>
        <item m="1" x="78"/>
        <item m="1" x="157"/>
        <item m="1" x="339"/>
        <item m="1" x="241"/>
        <item m="1" x="354"/>
        <item m="1" x="358"/>
        <item m="1" x="342"/>
        <item m="1" x="75"/>
        <item m="1" x="35"/>
        <item m="1" x="347"/>
        <item m="1" x="254"/>
        <item m="1" x="217"/>
        <item m="1" x="189"/>
        <item m="1" x="89"/>
        <item m="1" x="368"/>
        <item m="1" x="349"/>
        <item m="1" x="332"/>
        <item m="1" x="287"/>
        <item m="1" x="122"/>
        <item m="1" x="164"/>
        <item m="1" x="132"/>
        <item m="1" x="274"/>
        <item m="1" x="246"/>
        <item m="1" x="66"/>
        <item m="1" x="153"/>
        <item m="1" x="330"/>
        <item m="1" x="350"/>
        <item m="1" x="269"/>
        <item m="1" x="219"/>
        <item m="1" x="209"/>
        <item m="1" x="333"/>
        <item m="1" x="94"/>
        <item m="1" x="139"/>
        <item m="1" x="30"/>
        <item m="1" x="225"/>
        <item m="1" x="329"/>
        <item m="1" x="236"/>
        <item m="1" x="299"/>
        <item m="1" x="134"/>
        <item m="1" x="43"/>
        <item m="1" x="48"/>
        <item m="1" x="49"/>
        <item m="1" x="280"/>
        <item m="1" x="366"/>
        <item m="1" x="256"/>
        <item m="1" x="312"/>
        <item m="1" x="278"/>
        <item m="1" x="177"/>
        <item m="1" x="305"/>
        <item m="1" x="378"/>
        <item m="1" x="31"/>
        <item m="1" x="161"/>
        <item m="1" x="295"/>
        <item m="1" x="239"/>
        <item m="1" x="253"/>
        <item m="1" x="86"/>
        <item m="1" x="174"/>
        <item m="1" x="79"/>
        <item m="1" x="302"/>
        <item m="1" x="232"/>
        <item m="1" x="314"/>
        <item m="1" x="135"/>
        <item m="1" x="183"/>
        <item m="1" x="257"/>
        <item m="1" x="179"/>
        <item m="1" x="143"/>
        <item m="1" x="190"/>
        <item m="1" x="152"/>
        <item m="1" x="83"/>
        <item m="1" x="355"/>
        <item m="1" x="60"/>
        <item m="1" x="326"/>
        <item m="1" x="372"/>
        <item m="1" x="345"/>
        <item m="1" x="322"/>
        <item m="1" x="296"/>
        <item m="1" x="201"/>
        <item m="1" x="151"/>
        <item m="1" x="163"/>
        <item m="1" x="121"/>
        <item m="1" x="105"/>
        <item m="1" x="65"/>
        <item m="1" x="38"/>
        <item m="1" x="252"/>
        <item m="1" x="137"/>
        <item m="1" x="371"/>
        <item m="1" x="37"/>
        <item m="1" x="224"/>
        <item m="1" x="300"/>
        <item m="1" x="29"/>
        <item m="1" x="198"/>
        <item m="1" x="155"/>
        <item m="1" x="324"/>
        <item m="1" x="348"/>
        <item m="1" x="323"/>
        <item m="1" x="180"/>
        <item m="1" x="77"/>
        <item m="1" x="90"/>
        <item m="1" x="119"/>
        <item m="1" x="191"/>
        <item m="1" x="181"/>
        <item m="1" x="276"/>
        <item m="1" x="99"/>
        <item m="1" x="44"/>
        <item m="1" x="376"/>
        <item m="1" x="336"/>
        <item m="1" x="100"/>
        <item m="1" x="215"/>
        <item m="1" x="184"/>
        <item m="1" x="370"/>
        <item m="1" x="213"/>
        <item m="1" x="27"/>
        <item m="1" x="203"/>
        <item m="1" x="226"/>
        <item m="1" x="123"/>
        <item m="1" x="85"/>
        <item x="25"/>
        <item x="0"/>
        <item x="1"/>
        <item x="2"/>
        <item x="3"/>
        <item x="4"/>
        <item x="5"/>
        <item x="6"/>
        <item x="7"/>
        <item x="8"/>
        <item x="9"/>
        <item x="10"/>
        <item x="11"/>
        <item x="12"/>
        <item x="13"/>
        <item x="14"/>
        <item x="15"/>
        <item x="16"/>
        <item x="17"/>
        <item x="18"/>
        <item x="19"/>
        <item x="20"/>
        <item x="21"/>
        <item x="22"/>
        <item x="23"/>
        <item x="24"/>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65" showAll="0"/>
    <pivotField numFmtId="165" showAll="0"/>
    <pivotField numFmtId="166" showAll="0"/>
    <pivotField numFmtId="166" showAll="0"/>
    <pivotField numFmtId="166" showAll="0"/>
    <pivotField numFmtId="166" showAll="0"/>
    <pivotField numFmtId="165" showAll="0"/>
    <pivotField showAll="0"/>
    <pivotField showAll="0"/>
    <pivotField showAll="0"/>
    <pivotField showAll="0"/>
    <pivotField numFmtId="43" showAll="0"/>
    <pivotField numFmtId="43" showAll="0"/>
    <pivotField numFmtId="43"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numFmtId="1" showAll="0"/>
    <pivotField showAll="0"/>
    <pivotField showAll="0"/>
    <pivotField showAll="0"/>
    <pivotField dataField="1" showAll="0"/>
    <pivotField showAll="0"/>
    <pivotField showAll="0"/>
    <pivotField showAll="0"/>
    <pivotField showAll="0"/>
    <pivotField showAll="0"/>
    <pivotField showAll="0"/>
    <pivotField showAll="0" defaultSubtotal="0"/>
    <pivotField showAll="0"/>
    <pivotField numFmtId="1" showAll="0"/>
    <pivotField showAll="0" defaultSubtotal="0"/>
    <pivotField numFmtId="1" showAll="0"/>
    <pivotField numFmtId="1" showAll="0"/>
    <pivotField showAll="0" defaultSubtotal="0"/>
    <pivotField showAll="0"/>
    <pivotField numFmtId="1" showAll="0"/>
    <pivotField showAll="0"/>
    <pivotField numFmtId="1" showAll="0"/>
    <pivotField showAll="0" defaultSubtotal="0"/>
    <pivotField showAll="0" defaultSubtotal="0"/>
    <pivotField showAll="0" defaultSubtotal="0"/>
    <pivotField showAll="0" defaultSubtotal="0"/>
  </pivotFields>
  <rowFields count="1">
    <field x="1"/>
  </rowFields>
  <rowItems count="26">
    <i>
      <x v="361"/>
    </i>
    <i>
      <x v="371"/>
    </i>
    <i>
      <x v="375"/>
    </i>
    <i>
      <x v="378"/>
    </i>
    <i>
      <x v="362"/>
    </i>
    <i>
      <x v="365"/>
    </i>
    <i>
      <x v="358"/>
    </i>
    <i>
      <x v="364"/>
    </i>
    <i>
      <x v="366"/>
    </i>
    <i>
      <x v="363"/>
    </i>
    <i>
      <x v="356"/>
    </i>
    <i>
      <x v="374"/>
    </i>
    <i>
      <x v="354"/>
    </i>
    <i>
      <x v="377"/>
    </i>
    <i>
      <x v="372"/>
    </i>
    <i>
      <x v="373"/>
    </i>
    <i>
      <x v="367"/>
    </i>
    <i>
      <x v="368"/>
    </i>
    <i>
      <x v="355"/>
    </i>
    <i>
      <x v="369"/>
    </i>
    <i>
      <x v="357"/>
    </i>
    <i>
      <x v="360"/>
    </i>
    <i>
      <x v="370"/>
    </i>
    <i>
      <x v="376"/>
    </i>
    <i>
      <x v="359"/>
    </i>
    <i>
      <x v="353"/>
    </i>
  </rowItems>
  <colItems count="1">
    <i/>
  </colItems>
  <dataFields count="1">
    <dataField name="Max of Total Score" fld="41" subtotal="max" baseField="1" baseItem="30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riteria" sourceName="Criteria">
  <pivotTables>
    <pivotTable tabId="8" name="PivotTable2"/>
  </pivotTables>
  <data>
    <tabular pivotCacheId="2" showMissing="0" crossFilter="none">
      <items count="30">
        <i x="0" s="1"/>
        <i x="3" s="1"/>
        <i x="4" s="1"/>
        <i x="6" s="1"/>
        <i x="5" s="1"/>
        <i x="1" s="1"/>
        <i x="2" s="1"/>
        <i x="7" s="1"/>
        <i x="26" s="1"/>
        <i x="23" s="1"/>
        <i x="20" s="1"/>
        <i x="16" s="1"/>
        <i x="9" s="1"/>
        <i x="19" s="1"/>
        <i x="11" s="1"/>
        <i x="17" s="1"/>
        <i x="25" s="1"/>
        <i x="18" s="1"/>
        <i x="12" s="1"/>
        <i x="15" s="1"/>
        <i x="28" s="1"/>
        <i x="21" s="1"/>
        <i x="29" s="1"/>
        <i x="10" s="1"/>
        <i x="27" s="1"/>
        <i x="24" s="1"/>
        <i x="13" s="1"/>
        <i x="22" s="1"/>
        <i x="1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riteria" cache="Slicer_Criteria" caption="Criteria"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9"/>
  <sheetViews>
    <sheetView tabSelected="1" workbookViewId="0">
      <selection activeCell="J10" sqref="J10"/>
    </sheetView>
  </sheetViews>
  <sheetFormatPr defaultRowHeight="14.5" x14ac:dyDescent="0.35"/>
  <cols>
    <col min="1" max="1" width="52.81640625" bestFit="1" customWidth="1"/>
    <col min="3" max="3" width="9" bestFit="1" customWidth="1"/>
    <col min="4" max="4" width="15.1796875" bestFit="1" customWidth="1"/>
    <col min="6" max="7" width="21" customWidth="1"/>
    <col min="8" max="8" width="20.453125" bestFit="1" customWidth="1"/>
    <col min="9" max="10" width="21.81640625" customWidth="1"/>
  </cols>
  <sheetData>
    <row r="1" spans="1:7" x14ac:dyDescent="0.35">
      <c r="A1" s="24"/>
      <c r="B1" s="24"/>
      <c r="C1" s="24"/>
      <c r="D1" s="24"/>
      <c r="E1" s="24"/>
      <c r="F1" s="24"/>
      <c r="G1" s="24"/>
    </row>
    <row r="2" spans="1:7" x14ac:dyDescent="0.35">
      <c r="A2" s="116" t="s">
        <v>53</v>
      </c>
      <c r="B2" s="121" t="s">
        <v>49</v>
      </c>
      <c r="C2" s="121"/>
      <c r="D2" s="122" t="s">
        <v>52</v>
      </c>
      <c r="E2" s="24"/>
      <c r="F2" s="117" t="s">
        <v>56</v>
      </c>
      <c r="G2" s="118"/>
    </row>
    <row r="3" spans="1:7" x14ac:dyDescent="0.35">
      <c r="A3" s="116"/>
      <c r="B3" s="114" t="s">
        <v>50</v>
      </c>
      <c r="C3" s="114" t="s">
        <v>51</v>
      </c>
      <c r="D3" s="122"/>
      <c r="E3" s="24"/>
      <c r="F3" s="119"/>
      <c r="G3" s="120"/>
    </row>
    <row r="4" spans="1:7" x14ac:dyDescent="0.35">
      <c r="A4" s="32" t="s">
        <v>36</v>
      </c>
      <c r="B4" s="24">
        <v>550</v>
      </c>
      <c r="C4" s="24"/>
      <c r="D4" s="33">
        <v>10</v>
      </c>
      <c r="E4" s="24"/>
      <c r="F4" s="28">
        <v>-850</v>
      </c>
      <c r="G4" s="28">
        <v>40</v>
      </c>
    </row>
    <row r="5" spans="1:7" x14ac:dyDescent="0.35">
      <c r="A5" s="32" t="s">
        <v>39</v>
      </c>
      <c r="B5" s="24">
        <v>41</v>
      </c>
      <c r="C5" s="24"/>
      <c r="D5" s="33">
        <v>10</v>
      </c>
      <c r="E5" s="24"/>
      <c r="F5" s="28">
        <v>-81</v>
      </c>
      <c r="G5" s="28">
        <v>40</v>
      </c>
    </row>
    <row r="6" spans="1:7" x14ac:dyDescent="0.35">
      <c r="A6" s="32" t="s">
        <v>40</v>
      </c>
      <c r="B6" s="24">
        <v>81</v>
      </c>
      <c r="C6" s="24"/>
      <c r="D6" s="33">
        <v>20</v>
      </c>
      <c r="E6" s="24"/>
      <c r="F6" s="28">
        <v>-80</v>
      </c>
      <c r="G6" s="28">
        <v>20</v>
      </c>
    </row>
    <row r="7" spans="1:7" x14ac:dyDescent="0.35">
      <c r="A7" s="32" t="s">
        <v>76</v>
      </c>
      <c r="B7" s="24">
        <v>5</v>
      </c>
      <c r="C7" s="24"/>
      <c r="D7" s="33">
        <v>5</v>
      </c>
      <c r="E7" s="24"/>
      <c r="F7" s="28">
        <v>-61</v>
      </c>
      <c r="G7" s="28">
        <v>20</v>
      </c>
    </row>
    <row r="8" spans="1:7" x14ac:dyDescent="0.35">
      <c r="A8" s="32" t="s">
        <v>75</v>
      </c>
      <c r="B8" s="24">
        <v>10</v>
      </c>
      <c r="C8" s="24"/>
      <c r="D8" s="33">
        <v>10</v>
      </c>
      <c r="E8" s="24"/>
      <c r="F8" s="28">
        <v>-41</v>
      </c>
      <c r="G8" s="28">
        <f>D5</f>
        <v>10</v>
      </c>
    </row>
    <row r="9" spans="1:7" x14ac:dyDescent="0.35">
      <c r="A9" s="32" t="s">
        <v>77</v>
      </c>
      <c r="B9" s="24">
        <v>16</v>
      </c>
      <c r="C9" s="24"/>
      <c r="D9" s="33">
        <v>20</v>
      </c>
      <c r="E9" s="24"/>
      <c r="F9" s="28">
        <v>-40</v>
      </c>
      <c r="G9" s="28">
        <v>0</v>
      </c>
    </row>
    <row r="10" spans="1:7" x14ac:dyDescent="0.35">
      <c r="A10" s="32" t="s">
        <v>43</v>
      </c>
      <c r="B10" s="29">
        <v>0.25</v>
      </c>
      <c r="C10" s="30">
        <v>10000</v>
      </c>
      <c r="D10" s="33">
        <v>5</v>
      </c>
      <c r="E10" s="24"/>
      <c r="F10" s="28">
        <v>0</v>
      </c>
      <c r="G10" s="28">
        <v>0</v>
      </c>
    </row>
    <row r="11" spans="1:7" x14ac:dyDescent="0.35">
      <c r="A11" s="32" t="s">
        <v>44</v>
      </c>
      <c r="B11" s="29">
        <v>0.25</v>
      </c>
      <c r="C11" s="30">
        <v>20000</v>
      </c>
      <c r="D11" s="33">
        <v>10</v>
      </c>
      <c r="E11" s="24"/>
      <c r="F11" s="28">
        <v>850</v>
      </c>
      <c r="G11" s="28">
        <v>0</v>
      </c>
    </row>
    <row r="12" spans="1:7" x14ac:dyDescent="0.35">
      <c r="A12" s="32" t="s">
        <v>46</v>
      </c>
      <c r="B12" s="29">
        <v>0.25</v>
      </c>
      <c r="C12" s="30">
        <v>25000</v>
      </c>
      <c r="D12" s="33">
        <v>5</v>
      </c>
      <c r="E12" s="24"/>
      <c r="F12" s="24"/>
      <c r="G12" s="24"/>
    </row>
    <row r="13" spans="1:7" x14ac:dyDescent="0.35">
      <c r="A13" s="32" t="s">
        <v>45</v>
      </c>
      <c r="B13" s="29">
        <v>0.25</v>
      </c>
      <c r="C13" s="30">
        <v>50000</v>
      </c>
      <c r="D13" s="33">
        <v>10</v>
      </c>
      <c r="E13" s="24"/>
      <c r="F13" s="115" t="s">
        <v>57</v>
      </c>
      <c r="G13" s="115"/>
    </row>
    <row r="14" spans="1:7" x14ac:dyDescent="0.35">
      <c r="A14" s="32" t="s">
        <v>47</v>
      </c>
      <c r="B14" s="29">
        <v>0.25</v>
      </c>
      <c r="C14" s="30">
        <v>5000</v>
      </c>
      <c r="D14" s="33">
        <v>5</v>
      </c>
      <c r="E14" s="24"/>
      <c r="F14" s="28">
        <v>0</v>
      </c>
      <c r="G14" s="28">
        <v>0</v>
      </c>
    </row>
    <row r="15" spans="1:7" x14ac:dyDescent="0.35">
      <c r="A15" s="32" t="s">
        <v>48</v>
      </c>
      <c r="B15" s="29">
        <v>0.25</v>
      </c>
      <c r="C15" s="30">
        <v>10000</v>
      </c>
      <c r="D15" s="33">
        <v>10</v>
      </c>
      <c r="E15" s="24"/>
      <c r="F15" s="28">
        <v>5</v>
      </c>
      <c r="G15" s="28">
        <v>0</v>
      </c>
    </row>
    <row r="16" spans="1:7" x14ac:dyDescent="0.35">
      <c r="A16" s="32" t="s">
        <v>274</v>
      </c>
      <c r="B16" s="29">
        <v>0.95</v>
      </c>
      <c r="C16" s="24"/>
      <c r="D16" s="33">
        <v>10</v>
      </c>
      <c r="E16" s="24"/>
      <c r="F16" s="28">
        <v>10</v>
      </c>
      <c r="G16" s="28">
        <v>10</v>
      </c>
    </row>
    <row r="17" spans="1:10" x14ac:dyDescent="0.35">
      <c r="A17" s="32" t="s">
        <v>80</v>
      </c>
      <c r="B17" s="24"/>
      <c r="C17" s="24"/>
      <c r="D17" s="33">
        <v>15</v>
      </c>
      <c r="E17" s="24"/>
      <c r="F17" s="28">
        <v>30</v>
      </c>
      <c r="G17" s="28">
        <v>20</v>
      </c>
    </row>
    <row r="18" spans="1:10" x14ac:dyDescent="0.35">
      <c r="A18" s="32" t="s">
        <v>70</v>
      </c>
      <c r="B18" s="24"/>
      <c r="C18" s="24"/>
      <c r="D18" s="33">
        <v>15</v>
      </c>
      <c r="E18" s="24"/>
      <c r="F18" s="28">
        <v>31</v>
      </c>
      <c r="G18" s="28">
        <v>40</v>
      </c>
    </row>
    <row r="19" spans="1:10" x14ac:dyDescent="0.35">
      <c r="A19" s="32" t="s">
        <v>71</v>
      </c>
      <c r="B19" s="24"/>
      <c r="C19" s="24"/>
      <c r="D19" s="33">
        <v>25</v>
      </c>
      <c r="E19" s="24"/>
      <c r="F19" s="24"/>
      <c r="G19" s="24"/>
    </row>
    <row r="20" spans="1:10" x14ac:dyDescent="0.35">
      <c r="A20" s="32" t="s">
        <v>72</v>
      </c>
      <c r="B20" s="24"/>
      <c r="C20" s="24"/>
      <c r="D20" s="33">
        <v>15</v>
      </c>
      <c r="E20" s="24"/>
      <c r="F20" s="115" t="s">
        <v>132</v>
      </c>
      <c r="G20" s="115"/>
      <c r="H20" s="112" t="s">
        <v>148</v>
      </c>
    </row>
    <row r="21" spans="1:10" x14ac:dyDescent="0.35">
      <c r="A21" s="32" t="s">
        <v>73</v>
      </c>
      <c r="B21" s="24"/>
      <c r="C21" s="24"/>
      <c r="D21" s="33">
        <v>15</v>
      </c>
      <c r="E21" s="24"/>
      <c r="F21" s="107" t="s">
        <v>85</v>
      </c>
      <c r="G21" s="105">
        <f t="shared" ref="G21:G23" si="0">$D$17</f>
        <v>15</v>
      </c>
      <c r="H21" s="105" t="s">
        <v>149</v>
      </c>
    </row>
    <row r="22" spans="1:10" x14ac:dyDescent="0.35">
      <c r="A22" s="32" t="s">
        <v>122</v>
      </c>
      <c r="B22" s="59"/>
      <c r="C22" s="24"/>
      <c r="D22" s="33">
        <v>5</v>
      </c>
      <c r="E22" s="24"/>
      <c r="F22" s="107" t="s">
        <v>105</v>
      </c>
      <c r="G22" s="105">
        <f t="shared" si="0"/>
        <v>15</v>
      </c>
      <c r="H22" s="105" t="s">
        <v>150</v>
      </c>
      <c r="J22" s="51"/>
    </row>
    <row r="23" spans="1:10" x14ac:dyDescent="0.35">
      <c r="A23" s="24" t="s">
        <v>273</v>
      </c>
      <c r="B23" s="24"/>
      <c r="C23" s="24"/>
      <c r="D23" s="33">
        <v>5</v>
      </c>
      <c r="E23" s="24"/>
      <c r="F23" s="107" t="s">
        <v>99</v>
      </c>
      <c r="G23" s="105">
        <f t="shared" si="0"/>
        <v>15</v>
      </c>
      <c r="H23" s="105" t="s">
        <v>147</v>
      </c>
      <c r="J23" s="51"/>
    </row>
    <row r="24" spans="1:10" x14ac:dyDescent="0.35">
      <c r="A24" s="60" t="s">
        <v>272</v>
      </c>
      <c r="B24" s="61"/>
      <c r="C24" s="61"/>
      <c r="D24" s="62">
        <v>5</v>
      </c>
      <c r="E24" s="24"/>
      <c r="J24" s="51"/>
    </row>
    <row r="25" spans="1:10" x14ac:dyDescent="0.35">
      <c r="A25" s="24"/>
      <c r="B25" s="24"/>
      <c r="C25" s="24"/>
      <c r="D25" s="24"/>
      <c r="E25" s="24"/>
      <c r="F25" s="115" t="s">
        <v>133</v>
      </c>
      <c r="G25" s="115"/>
      <c r="H25" s="113" t="s">
        <v>167</v>
      </c>
      <c r="J25" s="51"/>
    </row>
    <row r="26" spans="1:10" x14ac:dyDescent="0.35">
      <c r="A26" s="24"/>
      <c r="B26" s="24"/>
      <c r="C26" s="24"/>
      <c r="D26" s="24"/>
      <c r="E26" s="24"/>
      <c r="F26" s="52" t="s">
        <v>94</v>
      </c>
      <c r="G26" s="21">
        <f>$D$18</f>
        <v>15</v>
      </c>
      <c r="H26" s="21" t="s">
        <v>179</v>
      </c>
      <c r="J26" s="51"/>
    </row>
    <row r="27" spans="1:10" x14ac:dyDescent="0.35">
      <c r="A27" s="24"/>
      <c r="B27" s="24"/>
      <c r="C27" s="24"/>
      <c r="D27" s="24"/>
      <c r="E27" s="24"/>
      <c r="F27" s="21" t="s">
        <v>107</v>
      </c>
      <c r="G27" s="21">
        <f>$D$20</f>
        <v>15</v>
      </c>
      <c r="H27" s="21" t="s">
        <v>180</v>
      </c>
      <c r="J27" s="51"/>
    </row>
    <row r="28" spans="1:10" x14ac:dyDescent="0.35">
      <c r="A28" s="24"/>
      <c r="B28" s="24"/>
      <c r="C28" s="24"/>
      <c r="D28" s="24"/>
      <c r="E28" s="24"/>
      <c r="F28" s="21" t="s">
        <v>97</v>
      </c>
      <c r="G28" s="21">
        <f>$D$21</f>
        <v>15</v>
      </c>
      <c r="H28" s="21" t="s">
        <v>181</v>
      </c>
      <c r="J28" s="51"/>
    </row>
    <row r="29" spans="1:10" x14ac:dyDescent="0.35">
      <c r="A29" s="24"/>
      <c r="B29" s="24"/>
      <c r="C29" s="24"/>
      <c r="D29" s="24"/>
      <c r="E29" s="24"/>
      <c r="J29" s="51"/>
    </row>
    <row r="30" spans="1:10" x14ac:dyDescent="0.35">
      <c r="A30" s="24"/>
      <c r="B30" s="24"/>
      <c r="C30" s="24"/>
      <c r="D30" s="24"/>
      <c r="E30" s="24"/>
      <c r="F30" s="115" t="s">
        <v>128</v>
      </c>
      <c r="G30" s="115"/>
      <c r="J30" s="51"/>
    </row>
    <row r="31" spans="1:10" x14ac:dyDescent="0.35">
      <c r="A31" s="24"/>
      <c r="B31" s="24"/>
      <c r="C31" s="24"/>
      <c r="D31" s="24"/>
      <c r="E31" s="24"/>
      <c r="F31" s="55">
        <v>8</v>
      </c>
      <c r="G31" s="21">
        <f>$D$19</f>
        <v>25</v>
      </c>
      <c r="J31" s="51"/>
    </row>
    <row r="32" spans="1:10" x14ac:dyDescent="0.35">
      <c r="A32" s="24"/>
      <c r="B32" s="24"/>
      <c r="C32" s="24"/>
      <c r="D32" s="24"/>
      <c r="E32" s="24"/>
      <c r="F32" s="56">
        <v>19</v>
      </c>
      <c r="G32" s="21">
        <f t="shared" ref="G32:G33" si="1">$D$19</f>
        <v>25</v>
      </c>
      <c r="J32" s="51"/>
    </row>
    <row r="33" spans="1:10" x14ac:dyDescent="0.35">
      <c r="A33" s="24"/>
      <c r="B33" s="24"/>
      <c r="C33" s="24"/>
      <c r="D33" s="24"/>
      <c r="E33" s="24"/>
      <c r="F33" s="56">
        <v>21</v>
      </c>
      <c r="G33" s="21">
        <f t="shared" si="1"/>
        <v>25</v>
      </c>
      <c r="J33" s="51"/>
    </row>
    <row r="34" spans="1:10" x14ac:dyDescent="0.35">
      <c r="A34" s="24"/>
      <c r="B34" s="24"/>
      <c r="C34" s="24"/>
      <c r="D34" s="24"/>
      <c r="E34" s="24"/>
      <c r="J34" s="51"/>
    </row>
    <row r="35" spans="1:10" x14ac:dyDescent="0.35">
      <c r="A35" s="24"/>
      <c r="B35" s="24"/>
      <c r="C35" s="24"/>
      <c r="D35" s="24"/>
      <c r="E35" s="24"/>
      <c r="F35" s="115" t="s">
        <v>124</v>
      </c>
      <c r="G35" s="115"/>
      <c r="J35" s="51"/>
    </row>
    <row r="36" spans="1:10" x14ac:dyDescent="0.35">
      <c r="A36" s="24"/>
      <c r="B36" s="24"/>
      <c r="C36" s="24"/>
      <c r="D36" s="24"/>
      <c r="E36" s="24"/>
      <c r="F36" s="28" t="s">
        <v>83</v>
      </c>
      <c r="G36" s="40">
        <f ca="1">TODAY()</f>
        <v>42892</v>
      </c>
      <c r="J36" s="51"/>
    </row>
    <row r="37" spans="1:10" x14ac:dyDescent="0.35">
      <c r="A37" s="24"/>
      <c r="B37" s="24"/>
      <c r="C37" s="24"/>
      <c r="D37" s="24"/>
      <c r="E37" s="24"/>
      <c r="F37" s="50">
        <v>0</v>
      </c>
      <c r="G37" s="50">
        <v>0</v>
      </c>
      <c r="J37" s="51"/>
    </row>
    <row r="38" spans="1:10" x14ac:dyDescent="0.35">
      <c r="A38" s="24"/>
      <c r="B38" s="24"/>
      <c r="C38" s="24"/>
      <c r="D38" s="24"/>
      <c r="E38" s="24"/>
      <c r="F38" s="50">
        <v>31</v>
      </c>
      <c r="G38" s="50">
        <f>D23</f>
        <v>5</v>
      </c>
      <c r="J38" s="51"/>
    </row>
    <row r="39" spans="1:10" x14ac:dyDescent="0.35">
      <c r="A39" s="24"/>
      <c r="B39" s="24"/>
      <c r="C39" s="24"/>
      <c r="D39" s="24"/>
      <c r="E39" s="24"/>
      <c r="F39" s="50">
        <v>51</v>
      </c>
      <c r="G39" s="50">
        <v>0</v>
      </c>
      <c r="J39" s="51"/>
    </row>
    <row r="40" spans="1:10" x14ac:dyDescent="0.35">
      <c r="A40" s="24"/>
      <c r="B40" s="24"/>
      <c r="C40" s="24"/>
      <c r="D40" s="24"/>
      <c r="E40" s="24"/>
      <c r="J40" s="51"/>
    </row>
    <row r="41" spans="1:10" x14ac:dyDescent="0.35">
      <c r="A41" s="24"/>
      <c r="B41" s="24"/>
      <c r="C41" s="24"/>
      <c r="D41" s="24"/>
      <c r="E41" s="24"/>
      <c r="F41" s="115" t="s">
        <v>135</v>
      </c>
      <c r="G41" s="115"/>
      <c r="J41" s="51"/>
    </row>
    <row r="42" spans="1:10" x14ac:dyDescent="0.35">
      <c r="A42" s="24"/>
      <c r="B42" s="24"/>
      <c r="C42" s="24"/>
      <c r="D42" s="24"/>
      <c r="E42" s="24"/>
      <c r="F42" s="28" t="s">
        <v>83</v>
      </c>
      <c r="G42" s="40">
        <f ca="1">G36</f>
        <v>42892</v>
      </c>
      <c r="J42" s="51"/>
    </row>
    <row r="43" spans="1:10" x14ac:dyDescent="0.35">
      <c r="A43" s="24"/>
      <c r="B43" s="24"/>
      <c r="C43" s="24"/>
      <c r="D43" s="24"/>
      <c r="E43" s="24"/>
      <c r="F43" s="58">
        <v>0</v>
      </c>
      <c r="G43" s="58">
        <v>0</v>
      </c>
    </row>
    <row r="44" spans="1:10" x14ac:dyDescent="0.35">
      <c r="A44" s="24"/>
      <c r="B44" s="24"/>
      <c r="C44" s="24"/>
      <c r="D44" s="24"/>
      <c r="E44" s="24"/>
      <c r="F44" s="58">
        <v>6</v>
      </c>
      <c r="G44" s="58">
        <f>$D$24</f>
        <v>5</v>
      </c>
    </row>
    <row r="45" spans="1:10" x14ac:dyDescent="0.35">
      <c r="A45" s="24"/>
      <c r="B45" s="24"/>
      <c r="C45" s="24"/>
      <c r="D45" s="24"/>
      <c r="E45" s="24"/>
      <c r="J45" s="51"/>
    </row>
    <row r="46" spans="1:10" x14ac:dyDescent="0.35">
      <c r="A46" s="24"/>
      <c r="B46" s="24"/>
      <c r="C46" s="24"/>
      <c r="D46" s="24"/>
      <c r="E46" s="24"/>
    </row>
    <row r="47" spans="1:10" x14ac:dyDescent="0.35">
      <c r="A47" s="24"/>
      <c r="B47" s="24"/>
      <c r="C47" s="24"/>
      <c r="D47" s="24"/>
      <c r="E47" s="24"/>
    </row>
    <row r="48" spans="1:10" x14ac:dyDescent="0.35">
      <c r="A48" s="24"/>
      <c r="B48" s="24"/>
      <c r="C48" s="24"/>
      <c r="D48" s="24"/>
      <c r="E48" s="24"/>
    </row>
    <row r="49" spans="1:5" x14ac:dyDescent="0.35">
      <c r="A49" s="24"/>
      <c r="B49" s="24"/>
      <c r="C49" s="24"/>
      <c r="D49" s="24"/>
      <c r="E49" s="24"/>
    </row>
    <row r="50" spans="1:5" x14ac:dyDescent="0.35">
      <c r="A50" s="24"/>
      <c r="B50" s="24"/>
      <c r="C50" s="24"/>
      <c r="D50" s="24"/>
      <c r="E50" s="24"/>
    </row>
    <row r="51" spans="1:5" x14ac:dyDescent="0.35">
      <c r="A51" s="24"/>
      <c r="B51" s="24"/>
      <c r="C51" s="24"/>
      <c r="D51" s="24"/>
      <c r="E51" s="24"/>
    </row>
    <row r="52" spans="1:5" x14ac:dyDescent="0.35">
      <c r="A52" s="24"/>
      <c r="B52" s="24"/>
      <c r="C52" s="24"/>
      <c r="D52" s="24"/>
      <c r="E52" s="24"/>
    </row>
    <row r="53" spans="1:5" x14ac:dyDescent="0.35">
      <c r="A53" s="24"/>
      <c r="B53" s="24"/>
      <c r="C53" s="24"/>
      <c r="D53" s="24"/>
      <c r="E53" s="24"/>
    </row>
    <row r="54" spans="1:5" x14ac:dyDescent="0.35">
      <c r="A54" s="24"/>
      <c r="B54" s="24"/>
      <c r="C54" s="24"/>
      <c r="D54" s="24"/>
      <c r="E54" s="24"/>
    </row>
    <row r="55" spans="1:5" x14ac:dyDescent="0.35">
      <c r="A55" s="24"/>
      <c r="B55" s="24"/>
      <c r="C55" s="24"/>
      <c r="D55" s="24"/>
      <c r="E55" s="24"/>
    </row>
    <row r="56" spans="1:5" x14ac:dyDescent="0.35">
      <c r="A56" s="24"/>
      <c r="B56" s="24"/>
      <c r="C56" s="24"/>
      <c r="D56" s="24"/>
      <c r="E56" s="24"/>
    </row>
    <row r="57" spans="1:5" x14ac:dyDescent="0.35">
      <c r="A57" s="24"/>
      <c r="B57" s="24"/>
      <c r="C57" s="24"/>
      <c r="D57" s="24"/>
      <c r="E57" s="24"/>
    </row>
    <row r="58" spans="1:5" x14ac:dyDescent="0.35">
      <c r="A58" s="24"/>
      <c r="B58" s="24"/>
      <c r="C58" s="24"/>
      <c r="D58" s="24"/>
      <c r="E58" s="24"/>
    </row>
    <row r="59" spans="1:5" x14ac:dyDescent="0.35">
      <c r="A59" s="24"/>
      <c r="B59" s="24"/>
      <c r="C59" s="24"/>
      <c r="D59" s="24"/>
      <c r="E59" s="24"/>
    </row>
    <row r="60" spans="1:5" x14ac:dyDescent="0.35">
      <c r="A60" s="24"/>
      <c r="B60" s="24"/>
      <c r="C60" s="24"/>
      <c r="D60" s="24"/>
      <c r="E60" s="24"/>
    </row>
    <row r="61" spans="1:5" x14ac:dyDescent="0.35">
      <c r="A61" s="24"/>
      <c r="B61" s="24"/>
      <c r="C61" s="24"/>
      <c r="D61" s="24"/>
      <c r="E61" s="24"/>
    </row>
    <row r="62" spans="1:5" x14ac:dyDescent="0.35">
      <c r="A62" s="24"/>
      <c r="B62" s="24"/>
      <c r="C62" s="24"/>
      <c r="D62" s="24"/>
      <c r="E62" s="24"/>
    </row>
    <row r="63" spans="1:5" x14ac:dyDescent="0.35">
      <c r="A63" s="24"/>
      <c r="B63" s="24"/>
      <c r="C63" s="24"/>
      <c r="D63" s="24"/>
      <c r="E63" s="24"/>
    </row>
    <row r="64" spans="1:5" x14ac:dyDescent="0.35">
      <c r="A64" s="24"/>
      <c r="B64" s="24"/>
      <c r="C64" s="24"/>
      <c r="D64" s="24"/>
      <c r="E64" s="24"/>
    </row>
    <row r="65" spans="1:5" x14ac:dyDescent="0.35">
      <c r="A65" s="24"/>
      <c r="B65" s="24"/>
      <c r="C65" s="24"/>
      <c r="D65" s="24"/>
      <c r="E65" s="24"/>
    </row>
    <row r="66" spans="1:5" x14ac:dyDescent="0.35">
      <c r="A66" s="24"/>
      <c r="B66" s="24"/>
      <c r="C66" s="24"/>
      <c r="D66" s="24"/>
      <c r="E66" s="24"/>
    </row>
    <row r="67" spans="1:5" x14ac:dyDescent="0.35">
      <c r="A67" s="24"/>
      <c r="B67" s="24"/>
      <c r="C67" s="24"/>
      <c r="D67" s="24"/>
      <c r="E67" s="24"/>
    </row>
    <row r="68" spans="1:5" x14ac:dyDescent="0.35">
      <c r="A68" s="24"/>
      <c r="B68" s="24"/>
      <c r="C68" s="24"/>
      <c r="D68" s="24"/>
      <c r="E68" s="24"/>
    </row>
    <row r="69" spans="1:5" x14ac:dyDescent="0.35">
      <c r="A69" s="24"/>
      <c r="B69" s="24"/>
      <c r="C69" s="24"/>
      <c r="D69" s="24"/>
      <c r="E69" s="24"/>
    </row>
  </sheetData>
  <mergeCells count="10">
    <mergeCell ref="F41:G41"/>
    <mergeCell ref="A2:A3"/>
    <mergeCell ref="F13:G13"/>
    <mergeCell ref="F2:G3"/>
    <mergeCell ref="F35:G35"/>
    <mergeCell ref="F25:G25"/>
    <mergeCell ref="F30:G30"/>
    <mergeCell ref="F20:G20"/>
    <mergeCell ref="B2:C2"/>
    <mergeCell ref="D2:D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15"/>
  <sheetViews>
    <sheetView workbookViewId="0"/>
  </sheetViews>
  <sheetFormatPr defaultRowHeight="14.5" x14ac:dyDescent="0.35"/>
  <cols>
    <col min="1" max="1" width="36.81640625" bestFit="1" customWidth="1"/>
    <col min="2" max="2" width="12" customWidth="1"/>
  </cols>
  <sheetData>
    <row r="2" spans="1:2" x14ac:dyDescent="0.35">
      <c r="A2" t="s">
        <v>30</v>
      </c>
      <c r="B2" s="17">
        <f>AVERAGE('CY -  December 2016'!M6:M30)</f>
        <v>725.84</v>
      </c>
    </row>
    <row r="3" spans="1:2" x14ac:dyDescent="0.35">
      <c r="B3" s="17"/>
    </row>
    <row r="4" spans="1:2" x14ac:dyDescent="0.35">
      <c r="A4" t="s">
        <v>37</v>
      </c>
      <c r="B4" s="18">
        <f>AVERAGE('CY -  December 2016'!F6:G30)</f>
        <v>3.46</v>
      </c>
    </row>
    <row r="5" spans="1:2" x14ac:dyDescent="0.35">
      <c r="B5" s="17"/>
    </row>
    <row r="6" spans="1:2" x14ac:dyDescent="0.35">
      <c r="A6" t="s">
        <v>31</v>
      </c>
      <c r="B6" s="16">
        <f>AVERAGE('CY -  December 2016'!H6:H30)</f>
        <v>18632.758000000002</v>
      </c>
    </row>
    <row r="7" spans="1:2" x14ac:dyDescent="0.35">
      <c r="B7" s="16"/>
    </row>
    <row r="8" spans="1:2" x14ac:dyDescent="0.35">
      <c r="A8" t="s">
        <v>38</v>
      </c>
      <c r="B8" s="20">
        <f>AVERAGE('CY -  December 2016'!W6:W30)</f>
        <v>-15579.740400000002</v>
      </c>
    </row>
    <row r="9" spans="1:2" x14ac:dyDescent="0.35">
      <c r="B9" s="16"/>
    </row>
    <row r="10" spans="1:2" x14ac:dyDescent="0.35">
      <c r="A10" t="s">
        <v>32</v>
      </c>
      <c r="B10" s="16">
        <f>AVERAGE('CY -  December 2016'!I6:I30)</f>
        <v>25775.628800000002</v>
      </c>
    </row>
    <row r="11" spans="1:2" x14ac:dyDescent="0.35">
      <c r="A11" t="s">
        <v>33</v>
      </c>
      <c r="B11" s="16">
        <f>AVERAGE('CY -  December 2016'!J6:J30)</f>
        <v>6812.6003999999994</v>
      </c>
    </row>
    <row r="12" spans="1:2" x14ac:dyDescent="0.35">
      <c r="A12" t="s">
        <v>34</v>
      </c>
      <c r="B12" s="16">
        <f>SUM(B10:B11)</f>
        <v>32588.229200000002</v>
      </c>
    </row>
    <row r="14" spans="1:2" x14ac:dyDescent="0.35">
      <c r="A14" t="s">
        <v>41</v>
      </c>
      <c r="B14" s="13">
        <f>AVERAGE('CY -  December 2016'!X6:X30)</f>
        <v>2358.2899999999995</v>
      </c>
    </row>
    <row r="15" spans="1:2" x14ac:dyDescent="0.35">
      <c r="A15" t="s">
        <v>42</v>
      </c>
      <c r="B15" s="13">
        <f>AVERAGE('CY -  December 2016'!Y6:Y30)</f>
        <v>472.15759999999977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K360"/>
  <sheetViews>
    <sheetView showGridLines="0" workbookViewId="0">
      <pane xSplit="2" ySplit="5" topLeftCell="C6" activePane="bottomRight" state="frozen"/>
      <selection activeCell="B2" sqref="B2"/>
      <selection pane="topRight" activeCell="B2" sqref="B2"/>
      <selection pane="bottomLeft" activeCell="B2" sqref="B2"/>
      <selection pane="bottomRight"/>
    </sheetView>
  </sheetViews>
  <sheetFormatPr defaultRowHeight="14.5" x14ac:dyDescent="0.35"/>
  <cols>
    <col min="1" max="1" width="13.7265625" customWidth="1"/>
    <col min="2" max="2" width="41.1796875" customWidth="1"/>
    <col min="3" max="3" width="12" bestFit="1" customWidth="1"/>
    <col min="4" max="4" width="8.54296875" customWidth="1"/>
    <col min="5" max="5" width="10.26953125" customWidth="1"/>
    <col min="6" max="11" width="13.7265625" customWidth="1"/>
    <col min="12" max="12" width="14.7265625" bestFit="1" customWidth="1"/>
    <col min="13" max="13" width="14.26953125" bestFit="1" customWidth="1"/>
    <col min="14" max="14" width="14.1796875" bestFit="1" customWidth="1"/>
    <col min="17" max="19" width="11.81640625" style="13" customWidth="1"/>
    <col min="23" max="23" width="12.26953125" style="13" bestFit="1" customWidth="1"/>
    <col min="24" max="25" width="11.26953125" style="13" bestFit="1" customWidth="1"/>
    <col min="28" max="28" width="14.81640625" bestFit="1" customWidth="1"/>
    <col min="32" max="32" width="12.26953125" bestFit="1" customWidth="1"/>
    <col min="33" max="33" width="15.54296875" bestFit="1" customWidth="1"/>
    <col min="34" max="34" width="10" bestFit="1" customWidth="1"/>
    <col min="35" max="42" width="10" customWidth="1"/>
    <col min="49" max="49" width="12.81640625" bestFit="1" customWidth="1"/>
    <col min="50" max="51" width="18.54296875" bestFit="1" customWidth="1"/>
    <col min="52" max="52" width="21.54296875" bestFit="1" customWidth="1"/>
    <col min="53" max="53" width="18.54296875" style="18" bestFit="1" customWidth="1"/>
    <col min="54" max="54" width="12.1796875" style="18" bestFit="1" customWidth="1"/>
    <col min="55" max="55" width="9.1796875" style="35"/>
    <col min="59" max="59" width="9.1796875" style="35"/>
    <col min="60" max="60" width="20.453125" style="71" bestFit="1" customWidth="1"/>
    <col min="61" max="61" width="18" style="71" bestFit="1" customWidth="1"/>
    <col min="62" max="62" width="10" style="71" bestFit="1" customWidth="1"/>
    <col min="63" max="63" width="20.453125" bestFit="1" customWidth="1"/>
  </cols>
  <sheetData>
    <row r="1" spans="1:63" x14ac:dyDescent="0.35">
      <c r="A1" s="71" t="s">
        <v>188</v>
      </c>
      <c r="B1" s="64" t="str">
        <f>CONCATENATE(A1," ", B2," ",B3)</f>
        <v>CY -  December 2016</v>
      </c>
    </row>
    <row r="2" spans="1:63" x14ac:dyDescent="0.35">
      <c r="A2" t="s">
        <v>186</v>
      </c>
      <c r="B2" s="86" t="s">
        <v>190</v>
      </c>
    </row>
    <row r="3" spans="1:63" x14ac:dyDescent="0.35">
      <c r="A3" t="s">
        <v>187</v>
      </c>
      <c r="B3" s="86">
        <v>2016</v>
      </c>
      <c r="D3" s="126" t="s">
        <v>24</v>
      </c>
      <c r="E3" s="127"/>
      <c r="F3" s="127"/>
      <c r="G3" s="127"/>
      <c r="H3" s="127"/>
      <c r="I3" s="127"/>
      <c r="J3" s="127"/>
      <c r="K3" s="128"/>
      <c r="L3" s="27"/>
      <c r="M3" s="27"/>
      <c r="N3" s="129" t="s">
        <v>25</v>
      </c>
      <c r="O3" s="129"/>
      <c r="P3" s="129"/>
      <c r="Q3" s="129"/>
      <c r="R3" s="129"/>
      <c r="S3" s="129"/>
      <c r="T3" s="129" t="s">
        <v>28</v>
      </c>
      <c r="U3" s="129"/>
      <c r="V3" s="129"/>
      <c r="W3" s="129"/>
      <c r="X3" s="129"/>
      <c r="Y3" s="129"/>
      <c r="Z3" s="129" t="s">
        <v>29</v>
      </c>
      <c r="AA3" s="129"/>
      <c r="AB3" s="129"/>
      <c r="AC3" s="129"/>
      <c r="AD3" s="129"/>
      <c r="AE3" s="126" t="s">
        <v>35</v>
      </c>
      <c r="AF3" s="127"/>
      <c r="AG3" s="127"/>
      <c r="AH3" s="127"/>
      <c r="AI3" s="127"/>
      <c r="AJ3" s="127"/>
      <c r="AK3" s="127"/>
      <c r="AL3" s="127"/>
      <c r="AM3" s="127"/>
      <c r="AN3" s="127"/>
      <c r="AO3" s="127"/>
      <c r="AP3" s="128"/>
      <c r="AQ3" s="125" t="s">
        <v>62</v>
      </c>
      <c r="AR3" s="125"/>
      <c r="AS3" s="125" t="s">
        <v>63</v>
      </c>
      <c r="AT3" s="125"/>
      <c r="AU3" s="125" t="s">
        <v>64</v>
      </c>
      <c r="AV3" s="124"/>
      <c r="AW3" s="44"/>
      <c r="AX3" s="125" t="s">
        <v>127</v>
      </c>
      <c r="AY3" s="125"/>
      <c r="AZ3" s="125"/>
      <c r="BA3" s="125"/>
      <c r="BB3" s="125"/>
      <c r="BC3" s="47"/>
      <c r="BD3" s="123" t="s">
        <v>123</v>
      </c>
      <c r="BE3" s="125"/>
      <c r="BF3" s="123" t="s">
        <v>134</v>
      </c>
      <c r="BG3" s="124"/>
      <c r="BH3" s="75"/>
      <c r="BI3" s="75"/>
      <c r="BJ3" s="75"/>
      <c r="BK3" s="66"/>
    </row>
    <row r="4" spans="1:63" hidden="1" x14ac:dyDescent="0.3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6"/>
      <c r="AR4" s="26"/>
      <c r="AS4" s="26"/>
      <c r="AT4" s="26"/>
      <c r="AU4" s="26"/>
      <c r="AV4" s="26"/>
      <c r="AW4" s="45"/>
      <c r="AX4" s="21"/>
      <c r="AY4" s="21"/>
      <c r="AZ4" s="21"/>
      <c r="BA4" s="53"/>
      <c r="BB4" s="53"/>
      <c r="BC4" s="48"/>
      <c r="BK4" s="67"/>
    </row>
    <row r="5" spans="1:63" x14ac:dyDescent="0.35">
      <c r="A5" s="11" t="s">
        <v>0</v>
      </c>
      <c r="B5" s="11" t="s">
        <v>1</v>
      </c>
      <c r="C5" s="11" t="s">
        <v>78</v>
      </c>
      <c r="D5" s="31" t="s">
        <v>2</v>
      </c>
      <c r="E5" s="31" t="s">
        <v>3</v>
      </c>
      <c r="F5" s="31" t="s">
        <v>4</v>
      </c>
      <c r="G5" s="31" t="s">
        <v>5</v>
      </c>
      <c r="H5" s="31" t="s">
        <v>6</v>
      </c>
      <c r="I5" s="31" t="s">
        <v>7</v>
      </c>
      <c r="J5" s="31" t="s">
        <v>8</v>
      </c>
      <c r="K5" s="31" t="s">
        <v>79</v>
      </c>
      <c r="L5" s="10" t="s">
        <v>74</v>
      </c>
      <c r="M5" s="10" t="s">
        <v>27</v>
      </c>
      <c r="N5" s="10" t="s">
        <v>26</v>
      </c>
      <c r="O5" s="10" t="s">
        <v>4</v>
      </c>
      <c r="P5" s="10" t="s">
        <v>5</v>
      </c>
      <c r="Q5" s="12" t="s">
        <v>6</v>
      </c>
      <c r="R5" s="12" t="s">
        <v>7</v>
      </c>
      <c r="S5" s="12" t="s">
        <v>8</v>
      </c>
      <c r="T5" s="10" t="s">
        <v>162</v>
      </c>
      <c r="U5" s="10" t="s">
        <v>164</v>
      </c>
      <c r="V5" s="10" t="s">
        <v>163</v>
      </c>
      <c r="W5" s="12" t="s">
        <v>156</v>
      </c>
      <c r="X5" s="12" t="s">
        <v>155</v>
      </c>
      <c r="Y5" s="12" t="s">
        <v>154</v>
      </c>
      <c r="Z5" s="10" t="s">
        <v>161</v>
      </c>
      <c r="AA5" s="10" t="s">
        <v>160</v>
      </c>
      <c r="AB5" s="12" t="s">
        <v>157</v>
      </c>
      <c r="AC5" s="12" t="s">
        <v>158</v>
      </c>
      <c r="AD5" s="12" t="s">
        <v>159</v>
      </c>
      <c r="AE5" s="22" t="s">
        <v>54</v>
      </c>
      <c r="AF5" s="22" t="s">
        <v>55</v>
      </c>
      <c r="AG5" s="22" t="s">
        <v>58</v>
      </c>
      <c r="AH5" s="22" t="s">
        <v>59</v>
      </c>
      <c r="AI5" s="22" t="s">
        <v>63</v>
      </c>
      <c r="AJ5" s="22" t="s">
        <v>64</v>
      </c>
      <c r="AK5" s="22" t="s">
        <v>175</v>
      </c>
      <c r="AL5" s="22" t="s">
        <v>127</v>
      </c>
      <c r="AM5" s="22" t="s">
        <v>81</v>
      </c>
      <c r="AN5" s="22" t="s">
        <v>123</v>
      </c>
      <c r="AO5" s="22" t="s">
        <v>138</v>
      </c>
      <c r="AP5" s="19" t="s">
        <v>69</v>
      </c>
      <c r="AQ5" s="23" t="s">
        <v>60</v>
      </c>
      <c r="AR5" s="23" t="s">
        <v>61</v>
      </c>
      <c r="AS5" s="23" t="s">
        <v>65</v>
      </c>
      <c r="AT5" s="23" t="s">
        <v>66</v>
      </c>
      <c r="AU5" s="21" t="s">
        <v>67</v>
      </c>
      <c r="AV5" s="41" t="s">
        <v>68</v>
      </c>
      <c r="AW5" s="46" t="s">
        <v>174</v>
      </c>
      <c r="AX5" s="50" t="s">
        <v>129</v>
      </c>
      <c r="AY5" s="50" t="s">
        <v>130</v>
      </c>
      <c r="AZ5" s="50" t="s">
        <v>139</v>
      </c>
      <c r="BA5" s="54" t="s">
        <v>131</v>
      </c>
      <c r="BB5" s="54" t="s">
        <v>78</v>
      </c>
      <c r="BC5" s="43" t="s">
        <v>140</v>
      </c>
      <c r="BD5" s="42" t="s">
        <v>125</v>
      </c>
      <c r="BE5" s="34" t="s">
        <v>126</v>
      </c>
      <c r="BF5" s="57" t="s">
        <v>136</v>
      </c>
      <c r="BG5" s="63" t="s">
        <v>137</v>
      </c>
      <c r="BH5" s="46" t="s">
        <v>176</v>
      </c>
      <c r="BI5" s="46" t="s">
        <v>177</v>
      </c>
      <c r="BJ5" s="46" t="s">
        <v>178</v>
      </c>
      <c r="BK5" s="43" t="s">
        <v>53</v>
      </c>
    </row>
    <row r="6" spans="1:63" x14ac:dyDescent="0.35">
      <c r="A6" s="4">
        <v>1</v>
      </c>
      <c r="B6" s="5" t="s">
        <v>192</v>
      </c>
      <c r="C6" s="5">
        <v>1</v>
      </c>
      <c r="D6" s="6">
        <v>676</v>
      </c>
      <c r="E6" s="7" t="s">
        <v>9</v>
      </c>
      <c r="F6" s="8">
        <v>0</v>
      </c>
      <c r="G6" s="8">
        <v>3</v>
      </c>
      <c r="H6" s="9">
        <v>82061.600000000006</v>
      </c>
      <c r="I6" s="9">
        <v>9418.5499999999993</v>
      </c>
      <c r="J6" s="9">
        <v>36861</v>
      </c>
      <c r="K6" s="9">
        <v>37100</v>
      </c>
      <c r="L6" s="8">
        <f t="shared" ref="L6:L30" si="0">SUM(F6:G6)</f>
        <v>3</v>
      </c>
      <c r="M6">
        <f t="shared" ref="M6:M30" si="1">IF(D6=0,600,D6)</f>
        <v>676</v>
      </c>
      <c r="N6">
        <f>IFERROR(VLOOKUP(A6,'PY -  December 2014'!$A$5:$I$144,3,FALSE),M6)</f>
        <v>743</v>
      </c>
      <c r="O6">
        <f>IFERROR(VLOOKUP(A6,'PY -  December 2014'!$A$5:$I$144,5,FALSE),0)</f>
        <v>0</v>
      </c>
      <c r="P6">
        <f>IFERROR(VLOOKUP(A6,'PY -  December 2014'!$A$5:$I$144,6,FALSE),0)</f>
        <v>0</v>
      </c>
      <c r="Q6" s="13">
        <f>IFERROR(VLOOKUP(A6,'PY -  December 2014'!$A$5:$I$144,7,FALSE),H6)</f>
        <v>53270.39</v>
      </c>
      <c r="R6" s="13">
        <f>IFERROR(VLOOKUP(A6,'PY -  December 2014'!$A$5:$I$144,8,FALSE),I6)</f>
        <v>0</v>
      </c>
      <c r="S6" s="13">
        <f>IFERROR(VLOOKUP(A6,'PY -  December 2014'!$A$5:$I$144,9,FALSE),J6)</f>
        <v>0</v>
      </c>
      <c r="T6">
        <f t="shared" ref="T6:T30" si="2">M6-N6</f>
        <v>-67</v>
      </c>
      <c r="U6" s="14">
        <f t="shared" ref="U6:U30" si="3">F6-O6</f>
        <v>0</v>
      </c>
      <c r="V6" s="14">
        <f t="shared" ref="V6:V30" si="4">G6-P6</f>
        <v>3</v>
      </c>
      <c r="W6" s="13">
        <f t="shared" ref="W6:W30" si="5">H6-Q6</f>
        <v>28791.210000000006</v>
      </c>
      <c r="X6" s="13">
        <f t="shared" ref="X6:X30" si="6">I6-R6</f>
        <v>9418.5499999999993</v>
      </c>
      <c r="Y6" s="13">
        <f t="shared" ref="Y6:Y30" si="7">J6-S6</f>
        <v>36861</v>
      </c>
      <c r="Z6" s="15" t="str">
        <f t="shared" ref="Z6:Z30" si="8">IFERROR((U6/O6),"")</f>
        <v/>
      </c>
      <c r="AA6" s="15" t="str">
        <f t="shared" ref="AA6:AA30" si="9">IFERROR((V6/P6),"")</f>
        <v/>
      </c>
      <c r="AB6" s="15">
        <f t="shared" ref="AB6:AB30" si="10">IFERROR((W6/Q6),"")</f>
        <v>0.54047304703419685</v>
      </c>
      <c r="AC6" s="15" t="str">
        <f t="shared" ref="AC6:AC30" si="11">IFERROR((X6/R6),"")</f>
        <v/>
      </c>
      <c r="AD6" s="15" t="str">
        <f t="shared" ref="AD6:AD30" si="12">IFERROR((Y6/S6),"")</f>
        <v/>
      </c>
      <c r="AE6">
        <f>IF(M6&lt;550,'Scoring Model Inputs'!D4,0)</f>
        <v>0</v>
      </c>
      <c r="AF6">
        <f>VLOOKUP(T6,'Scoring Model Inputs'!$F$4:$G$11,2,TRUE)</f>
        <v>20</v>
      </c>
      <c r="AG6">
        <f>VLOOKUP((O6+P6),'Scoring Model Inputs'!$F$14:$G$18,2,TRUE)</f>
        <v>0</v>
      </c>
      <c r="AH6">
        <f>MAX(AQ6,AR6)</f>
        <v>0</v>
      </c>
      <c r="AI6">
        <f>MAX(AS6,AT6)</f>
        <v>0</v>
      </c>
      <c r="AJ6">
        <f>MAX(AU6,AV6)</f>
        <v>10</v>
      </c>
      <c r="AK6">
        <f>IF(AW6&gt;'Scoring Model Inputs'!B16,'Scoring Model Inputs'!$D$16,0)</f>
        <v>10</v>
      </c>
      <c r="AL6" s="18">
        <f>MAX(AY6,BA6,BB6)</f>
        <v>0</v>
      </c>
      <c r="AM6">
        <f>IFERROR(IF(BC6="M",'Scoring Model Inputs'!$D$22,0),0)</f>
        <v>0</v>
      </c>
      <c r="AN6">
        <f ca="1">IFERROR(VLOOKUP(BE6,'Scoring Model Inputs'!$F$37:$G$39,2,TRUE),0)</f>
        <v>0</v>
      </c>
      <c r="AO6">
        <f ca="1">IFERROR(VLOOKUP(BG6,'Scoring Model Inputs'!$F$43:$G$44,2,TRUE),0)</f>
        <v>0</v>
      </c>
      <c r="AP6">
        <f ca="1">SUM(AE6:AO6)</f>
        <v>40</v>
      </c>
      <c r="AQ6">
        <f>IF(AND(W6&lt;(-'Scoring Model Inputs'!$C$10),AB6&lt;(-'Scoring Model Inputs'!$B$10)),'Scoring Model Inputs'!$D$10,0)</f>
        <v>0</v>
      </c>
      <c r="AR6">
        <f>IF(AND(W6&lt;(-'Scoring Model Inputs'!$C$11),AB6&lt;(-'Scoring Model Inputs'!$B$11)),'Scoring Model Inputs'!$D$11,0)</f>
        <v>0</v>
      </c>
      <c r="AS6">
        <f>IF(AND(X6&gt;('Scoring Model Inputs'!$C$12),AC6&gt;('Scoring Model Inputs'!$B$12)),'Scoring Model Inputs'!$D$12,0)</f>
        <v>0</v>
      </c>
      <c r="AT6">
        <f>IF(AND(X6&gt;('Scoring Model Inputs'!$C$13),AC6&gt;('Scoring Model Inputs'!$B$13)),'Scoring Model Inputs'!$D$13,0)</f>
        <v>0</v>
      </c>
      <c r="AU6">
        <f>IF(AND(Y6&gt;('Scoring Model Inputs'!$C$14),AD6&gt;('Scoring Model Inputs'!$B$14)),'Scoring Model Inputs'!$D$14,0)</f>
        <v>5</v>
      </c>
      <c r="AV6">
        <f>IF(AND(Y6&gt;('Scoring Model Inputs'!$C$15),AD6&gt;('Scoring Model Inputs'!$B$15)),'Scoring Model Inputs'!$D$15,0)</f>
        <v>10</v>
      </c>
      <c r="AW6" s="15">
        <f>IFERROR((J6/K6),0)</f>
        <v>0.99355795148247983</v>
      </c>
      <c r="AX6" s="15" t="str">
        <f>IFERROR(VLOOKUP(C6,'Employee Listing'!$B$2:$K$26,4,FALSE),"")</f>
        <v>908</v>
      </c>
      <c r="AY6" s="49">
        <f>IFERROR(VLOOKUP(AX6,'Scoring Model Inputs'!$F$21:$G$23,2,FALSE),0)</f>
        <v>0</v>
      </c>
      <c r="AZ6" s="15" t="str">
        <f>IFERROR(VLOOKUP(C6,'Employee Listing'!$B$2:$K$26,5,FALSE),"")</f>
        <v>EXEC</v>
      </c>
      <c r="BA6" s="49">
        <f>IFERROR((VLOOKUP(AZ6,'Scoring Model Inputs'!$F$26:$G$28,2,FALSE)),0)</f>
        <v>0</v>
      </c>
      <c r="BB6" s="49">
        <f>IFERROR(VLOOKUP(C6,'Scoring Model Inputs'!$F$31:$G$33,2,FALSE),0)</f>
        <v>0</v>
      </c>
      <c r="BC6" s="35" t="str">
        <f>IFERROR(VLOOKUP(C6,'Employee Listing'!$B$2:$K$26,3,FALSE),"Unknown")</f>
        <v>F</v>
      </c>
      <c r="BD6" s="18">
        <f ca="1">IFERROR(('Scoring Model Inputs'!$G$36)-(VLOOKUP(C6,'Employee Listing'!$B$2:$K$26,9,FALSE)),"Unknown")</f>
        <v>10878</v>
      </c>
      <c r="BE6" s="49">
        <f ca="1">IFERROR((BD6/365),0)</f>
        <v>29.802739726027397</v>
      </c>
      <c r="BF6" s="18">
        <f ca="1">IFERROR(('Scoring Model Inputs'!$G$42)-(VLOOKUP(C6,'Employee Listing'!$B$2:$K$26,10,FALSE)),"Unknown")</f>
        <v>519</v>
      </c>
      <c r="BG6" s="49">
        <f t="shared" ref="BG6:BG30" ca="1" si="13">IFERROR((BF6/365),0)</f>
        <v>1.4219178082191781</v>
      </c>
      <c r="BH6" t="str">
        <f>IFERROR(VLOOKUP(AX6,'Scoring Model Inputs'!$F$21:$H$23,3,FALSE),"")</f>
        <v/>
      </c>
      <c r="BI6" t="str">
        <f>IFERROR(VLOOKUP(AZ6,'Scoring Model Inputs'!$F$26:$H$28,3,FALSE),"")</f>
        <v/>
      </c>
      <c r="BJ6" t="str">
        <f>IF(AND(BH6="",BI6=""),"**All Other","")</f>
        <v>**All Other</v>
      </c>
      <c r="BK6" t="str">
        <f>CONCATENATE(BH6,BI6,BJ6)</f>
        <v>**All Other</v>
      </c>
    </row>
    <row r="7" spans="1:63" x14ac:dyDescent="0.35">
      <c r="A7" s="4">
        <v>2</v>
      </c>
      <c r="B7" s="5" t="s">
        <v>193</v>
      </c>
      <c r="C7" s="5">
        <v>2</v>
      </c>
      <c r="D7" s="6">
        <v>743</v>
      </c>
      <c r="E7" s="7" t="s">
        <v>9</v>
      </c>
      <c r="F7" s="8">
        <v>0</v>
      </c>
      <c r="G7" s="8">
        <v>0</v>
      </c>
      <c r="H7" s="9">
        <v>25036.19</v>
      </c>
      <c r="I7" s="9">
        <v>46211.7</v>
      </c>
      <c r="J7" s="9">
        <v>3145.54</v>
      </c>
      <c r="K7" s="9">
        <v>15000</v>
      </c>
      <c r="L7" s="8">
        <f t="shared" si="0"/>
        <v>0</v>
      </c>
      <c r="M7">
        <f t="shared" si="1"/>
        <v>743</v>
      </c>
      <c r="N7">
        <f>IFERROR(VLOOKUP(A7,'PY -  December 2014'!$A$5:$I$144,3,FALSE),M7)</f>
        <v>690</v>
      </c>
      <c r="O7">
        <f>IFERROR(VLOOKUP(A7,'PY -  December 2014'!$A$5:$I$144,5,FALSE),0)</f>
        <v>0</v>
      </c>
      <c r="P7">
        <f>IFERROR(VLOOKUP(A7,'PY -  December 2014'!$A$5:$I$144,6,FALSE),0)</f>
        <v>0</v>
      </c>
      <c r="Q7" s="13">
        <f>IFERROR(VLOOKUP(A7,'PY -  December 2014'!$A$5:$I$144,7,FALSE),H7)</f>
        <v>952.12</v>
      </c>
      <c r="R7" s="13">
        <f>IFERROR(VLOOKUP(A7,'PY -  December 2014'!$A$5:$I$144,8,FALSE),I7)</f>
        <v>9406.7199999999993</v>
      </c>
      <c r="S7" s="13">
        <f>IFERROR(VLOOKUP(A7,'PY -  December 2014'!$A$5:$I$144,9,FALSE),J7)</f>
        <v>37440.68</v>
      </c>
      <c r="T7">
        <f t="shared" si="2"/>
        <v>53</v>
      </c>
      <c r="U7" s="14">
        <f t="shared" si="3"/>
        <v>0</v>
      </c>
      <c r="V7" s="14">
        <f t="shared" si="4"/>
        <v>0</v>
      </c>
      <c r="W7" s="13">
        <f t="shared" si="5"/>
        <v>24084.07</v>
      </c>
      <c r="X7" s="13">
        <f t="shared" si="6"/>
        <v>36804.979999999996</v>
      </c>
      <c r="Y7" s="13">
        <f t="shared" si="7"/>
        <v>-34295.14</v>
      </c>
      <c r="Z7" s="15" t="str">
        <f t="shared" si="8"/>
        <v/>
      </c>
      <c r="AA7" s="15" t="str">
        <f t="shared" si="9"/>
        <v/>
      </c>
      <c r="AB7" s="15">
        <f t="shared" si="10"/>
        <v>25.295204386001764</v>
      </c>
      <c r="AC7" s="15">
        <f t="shared" si="11"/>
        <v>3.9126262926928832</v>
      </c>
      <c r="AD7" s="15">
        <f t="shared" si="12"/>
        <v>-0.91598603444168214</v>
      </c>
      <c r="AE7">
        <f t="shared" ref="AE7:AE30" si="14">IF(M7&lt;550,10,0)</f>
        <v>0</v>
      </c>
      <c r="AF7">
        <f>VLOOKUP(T7,'Scoring Model Inputs'!$F$4:$G$11,2,TRUE)</f>
        <v>0</v>
      </c>
      <c r="AG7">
        <f>VLOOKUP((O7+P7),'Scoring Model Inputs'!$F$14:$G$18,2,TRUE)</f>
        <v>0</v>
      </c>
      <c r="AH7">
        <f t="shared" ref="AH7:AH30" si="15">MAX(AQ7,AR7)</f>
        <v>0</v>
      </c>
      <c r="AI7">
        <f t="shared" ref="AI7:AI30" si="16">MAX(AS7,AT7)</f>
        <v>5</v>
      </c>
      <c r="AJ7">
        <f t="shared" ref="AJ7:AJ30" si="17">MAX(AU7,AV7)</f>
        <v>0</v>
      </c>
      <c r="AK7">
        <f>IF(AW7&gt;'Scoring Model Inputs'!B17,'Scoring Model Inputs'!$D$16,0)</f>
        <v>10</v>
      </c>
      <c r="AL7" s="18">
        <f t="shared" ref="AL7:AL30" si="18">MAX(AY7,BA7,BB7)</f>
        <v>0</v>
      </c>
      <c r="AM7">
        <f>IFERROR(IF(BC7="M",'Scoring Model Inputs'!$D$22,0),0)</f>
        <v>0</v>
      </c>
      <c r="AN7">
        <f ca="1">IFERROR(VLOOKUP(BE7,'Scoring Model Inputs'!$F$37:$G$39,2,TRUE),0)</f>
        <v>0</v>
      </c>
      <c r="AO7">
        <f ca="1">IFERROR(VLOOKUP(BG7,'Scoring Model Inputs'!$F$43:$G$44,2,TRUE),0)</f>
        <v>5</v>
      </c>
      <c r="AP7">
        <f t="shared" ref="AP7:AP30" ca="1" si="19">SUM(AE7:AO7)</f>
        <v>20</v>
      </c>
      <c r="AQ7">
        <f>IF(AND(W7&lt;(-'Scoring Model Inputs'!$C$10),AB7&lt;(-'Scoring Model Inputs'!$B$10)),'Scoring Model Inputs'!$D$10,0)</f>
        <v>0</v>
      </c>
      <c r="AR7">
        <f>IF(AND(W7&lt;(-'Scoring Model Inputs'!$C$11),AB7&lt;(-'Scoring Model Inputs'!$B$11)),'Scoring Model Inputs'!$D$11,0)</f>
        <v>0</v>
      </c>
      <c r="AS7">
        <f>IF(AND(X7&gt;('Scoring Model Inputs'!$C$12),AC7&gt;('Scoring Model Inputs'!$B$12)),'Scoring Model Inputs'!$D$12,0)</f>
        <v>5</v>
      </c>
      <c r="AT7">
        <f>IF(AND(X7&gt;('Scoring Model Inputs'!$C$13),AC7&gt;('Scoring Model Inputs'!$B$13)),'Scoring Model Inputs'!$D$13,0)</f>
        <v>0</v>
      </c>
      <c r="AU7">
        <f>IF(AND(Y7&gt;('Scoring Model Inputs'!$C$14),AD7&gt;('Scoring Model Inputs'!$B$14)),'Scoring Model Inputs'!$D$14,0)</f>
        <v>0</v>
      </c>
      <c r="AV7">
        <f>IF(AND(Y7&gt;('Scoring Model Inputs'!$C$15),AD7&gt;('Scoring Model Inputs'!$B$15)),'Scoring Model Inputs'!$D$15,0)</f>
        <v>0</v>
      </c>
      <c r="AW7" s="15">
        <f t="shared" ref="AW7:AW30" si="20">IFERROR((J7/K7),0)</f>
        <v>0.20970266666666668</v>
      </c>
      <c r="AX7" s="15" t="str">
        <f>IFERROR(VLOOKUP(C7,'Employee Listing'!$B$2:$K$26,4,FALSE),"")</f>
        <v>415</v>
      </c>
      <c r="AY7" s="49">
        <f>IFERROR(VLOOKUP(AX7,'Scoring Model Inputs'!$F$21:$G$23,2,FALSE),0)</f>
        <v>0</v>
      </c>
      <c r="AZ7" s="15" t="str">
        <f>IFERROR(VLOOKUP(C7,'Employee Listing'!$B$2:$K$26,5,FALSE),"")</f>
        <v>CLEND</v>
      </c>
      <c r="BA7" s="49">
        <f>IFERROR((VLOOKUP(AZ7,'Scoring Model Inputs'!$F$26:$G$28,2,FALSE)),0)</f>
        <v>0</v>
      </c>
      <c r="BB7" s="49">
        <f>IFERROR(VLOOKUP(C7,'Scoring Model Inputs'!$F$31:$G$33,2,FALSE),0)</f>
        <v>0</v>
      </c>
      <c r="BC7" s="35" t="str">
        <f>IFERROR(VLOOKUP(C7,'Employee Listing'!$B$2:$K$26,3,FALSE),"Unknown")</f>
        <v>F</v>
      </c>
      <c r="BD7" s="18">
        <f ca="1">IFERROR(('Scoring Model Inputs'!$G$36)-(VLOOKUP(C7,'Employee Listing'!$B$2:$K$26,9,FALSE)),"Unknown")</f>
        <v>21799</v>
      </c>
      <c r="BE7" s="49">
        <f t="shared" ref="BE7:BE30" ca="1" si="21">IFERROR((BD7/365),0)</f>
        <v>59.723287671232875</v>
      </c>
      <c r="BF7" s="18">
        <f ca="1">IFERROR(('Scoring Model Inputs'!$G$42)-(VLOOKUP(C7,'Employee Listing'!$B$2:$K$26,10,FALSE)),"Unknown")</f>
        <v>14995</v>
      </c>
      <c r="BG7" s="49">
        <f t="shared" ca="1" si="13"/>
        <v>41.082191780821915</v>
      </c>
      <c r="BH7" t="str">
        <f>IFERROR(VLOOKUP(AX7,'Scoring Model Inputs'!$F$21:$H$23,3,FALSE),"")</f>
        <v/>
      </c>
      <c r="BI7" t="str">
        <f>IFERROR(VLOOKUP(AZ7,'Scoring Model Inputs'!$F$26:$H$28,3,FALSE),"")</f>
        <v/>
      </c>
      <c r="BJ7" t="str">
        <f t="shared" ref="BJ7:BJ30" si="22">IF(AND(BH7="",BI7=""),"**All Other","")</f>
        <v>**All Other</v>
      </c>
      <c r="BK7" t="str">
        <f t="shared" ref="BK7:BK30" si="23">CONCATENATE(BH7,BI7,BJ7)</f>
        <v>**All Other</v>
      </c>
    </row>
    <row r="8" spans="1:63" x14ac:dyDescent="0.35">
      <c r="A8" s="4">
        <v>3</v>
      </c>
      <c r="B8" s="5" t="s">
        <v>194</v>
      </c>
      <c r="C8" s="5">
        <v>3</v>
      </c>
      <c r="D8" s="6">
        <v>788</v>
      </c>
      <c r="E8" s="7" t="s">
        <v>9</v>
      </c>
      <c r="F8" s="8">
        <v>0</v>
      </c>
      <c r="G8" s="8">
        <v>0</v>
      </c>
      <c r="H8" s="9">
        <v>2458.35</v>
      </c>
      <c r="I8" s="9">
        <v>9694.25</v>
      </c>
      <c r="J8" s="9">
        <v>1209.82</v>
      </c>
      <c r="K8" s="9">
        <v>7500</v>
      </c>
      <c r="L8" s="8">
        <f t="shared" si="0"/>
        <v>0</v>
      </c>
      <c r="M8">
        <f t="shared" si="1"/>
        <v>788</v>
      </c>
      <c r="N8">
        <f>IFERROR(VLOOKUP(A8,'PY -  December 2014'!$A$5:$I$144,3,FALSE),M8)</f>
        <v>796</v>
      </c>
      <c r="O8">
        <f>IFERROR(VLOOKUP(A8,'PY -  December 2014'!$A$5:$I$144,5,FALSE),0)</f>
        <v>0</v>
      </c>
      <c r="P8">
        <f>IFERROR(VLOOKUP(A8,'PY -  December 2014'!$A$5:$I$144,6,FALSE),0)</f>
        <v>0</v>
      </c>
      <c r="Q8" s="13">
        <f>IFERROR(VLOOKUP(A8,'PY -  December 2014'!$A$5:$I$144,7,FALSE),H8)</f>
        <v>78812.02</v>
      </c>
      <c r="R8" s="13">
        <f>IFERROR(VLOOKUP(A8,'PY -  December 2014'!$A$5:$I$144,8,FALSE),I8)</f>
        <v>0</v>
      </c>
      <c r="S8" s="13">
        <f>IFERROR(VLOOKUP(A8,'PY -  December 2014'!$A$5:$I$144,9,FALSE),J8)</f>
        <v>3108.07</v>
      </c>
      <c r="T8">
        <f t="shared" si="2"/>
        <v>-8</v>
      </c>
      <c r="U8" s="14">
        <f t="shared" si="3"/>
        <v>0</v>
      </c>
      <c r="V8" s="14">
        <f t="shared" si="4"/>
        <v>0</v>
      </c>
      <c r="W8" s="13">
        <f t="shared" si="5"/>
        <v>-76353.67</v>
      </c>
      <c r="X8" s="13">
        <f t="shared" si="6"/>
        <v>9694.25</v>
      </c>
      <c r="Y8" s="13">
        <f t="shared" si="7"/>
        <v>-1898.2500000000002</v>
      </c>
      <c r="Z8" s="15" t="str">
        <f t="shared" si="8"/>
        <v/>
      </c>
      <c r="AA8" s="15" t="str">
        <f t="shared" si="9"/>
        <v/>
      </c>
      <c r="AB8" s="15">
        <f t="shared" si="10"/>
        <v>-0.96880742303014178</v>
      </c>
      <c r="AC8" s="15" t="str">
        <f t="shared" si="11"/>
        <v/>
      </c>
      <c r="AD8" s="15">
        <f t="shared" si="12"/>
        <v>-0.61074879265911008</v>
      </c>
      <c r="AE8">
        <f t="shared" si="14"/>
        <v>0</v>
      </c>
      <c r="AF8">
        <f>VLOOKUP(T8,'Scoring Model Inputs'!$F$4:$G$11,2,TRUE)</f>
        <v>0</v>
      </c>
      <c r="AG8">
        <f>VLOOKUP((O8+P8),'Scoring Model Inputs'!$F$14:$G$18,2,TRUE)</f>
        <v>0</v>
      </c>
      <c r="AH8">
        <f t="shared" si="15"/>
        <v>10</v>
      </c>
      <c r="AI8">
        <f t="shared" si="16"/>
        <v>0</v>
      </c>
      <c r="AJ8">
        <f t="shared" si="17"/>
        <v>0</v>
      </c>
      <c r="AK8">
        <f>IF(AW8&gt;'Scoring Model Inputs'!B18,'Scoring Model Inputs'!$D$16,0)</f>
        <v>10</v>
      </c>
      <c r="AL8" s="18">
        <f t="shared" si="18"/>
        <v>15</v>
      </c>
      <c r="AM8">
        <f>IFERROR(IF(BC8="M",'Scoring Model Inputs'!$D$22,0),0)</f>
        <v>0</v>
      </c>
      <c r="AN8">
        <f ca="1">IFERROR(VLOOKUP(BE8,'Scoring Model Inputs'!$F$37:$G$39,2,TRUE),0)</f>
        <v>5</v>
      </c>
      <c r="AO8">
        <f ca="1">IFERROR(VLOOKUP(BG8,'Scoring Model Inputs'!$F$43:$G$44,2,TRUE),0)</f>
        <v>5</v>
      </c>
      <c r="AP8">
        <f t="shared" ca="1" si="19"/>
        <v>45</v>
      </c>
      <c r="AQ8">
        <f>IF(AND(W8&lt;(-'Scoring Model Inputs'!$C$10),AB8&lt;(-'Scoring Model Inputs'!$B$10)),'Scoring Model Inputs'!$D$10,0)</f>
        <v>5</v>
      </c>
      <c r="AR8">
        <f>IF(AND(W8&lt;(-'Scoring Model Inputs'!$C$11),AB8&lt;(-'Scoring Model Inputs'!$B$11)),'Scoring Model Inputs'!$D$11,0)</f>
        <v>10</v>
      </c>
      <c r="AS8">
        <f>IF(AND(X8&gt;('Scoring Model Inputs'!$C$12),AC8&gt;('Scoring Model Inputs'!$B$12)),'Scoring Model Inputs'!$D$12,0)</f>
        <v>0</v>
      </c>
      <c r="AT8">
        <f>IF(AND(X8&gt;('Scoring Model Inputs'!$C$13),AC8&gt;('Scoring Model Inputs'!$B$13)),'Scoring Model Inputs'!$D$13,0)</f>
        <v>0</v>
      </c>
      <c r="AU8">
        <f>IF(AND(Y8&gt;('Scoring Model Inputs'!$C$14),AD8&gt;('Scoring Model Inputs'!$B$14)),'Scoring Model Inputs'!$D$14,0)</f>
        <v>0</v>
      </c>
      <c r="AV8">
        <f>IF(AND(Y8&gt;('Scoring Model Inputs'!$C$15),AD8&gt;('Scoring Model Inputs'!$B$15)),'Scoring Model Inputs'!$D$15,0)</f>
        <v>0</v>
      </c>
      <c r="AW8" s="15">
        <f t="shared" si="20"/>
        <v>0.16130933333333333</v>
      </c>
      <c r="AX8" s="15" t="str">
        <f>IFERROR(VLOOKUP(C8,'Employee Listing'!$B$2:$K$26,4,FALSE),"")</f>
        <v>HIDEN</v>
      </c>
      <c r="AY8" s="49">
        <f>IFERROR(VLOOKUP(AX8,'Scoring Model Inputs'!$F$21:$G$23,2,FALSE),0)</f>
        <v>15</v>
      </c>
      <c r="AZ8" s="15" t="str">
        <f>IFERROR(VLOOKUP(C8,'Employee Listing'!$B$2:$K$26,5,FALSE),"")</f>
        <v>HIDTLL</v>
      </c>
      <c r="BA8" s="49">
        <f>IFERROR((VLOOKUP(AZ8,'Scoring Model Inputs'!$F$26:$G$28,2,FALSE)),0)</f>
        <v>0</v>
      </c>
      <c r="BB8" s="49">
        <f>IFERROR(VLOOKUP(C8,'Scoring Model Inputs'!$F$31:$G$33,2,FALSE),0)</f>
        <v>0</v>
      </c>
      <c r="BC8" s="35" t="str">
        <f>IFERROR(VLOOKUP(C8,'Employee Listing'!$B$2:$K$26,3,FALSE),"Unknown")</f>
        <v>F</v>
      </c>
      <c r="BD8" s="18">
        <f ca="1">IFERROR(('Scoring Model Inputs'!$G$36)-(VLOOKUP(C8,'Employee Listing'!$B$2:$K$26,9,FALSE)),"Unknown")</f>
        <v>14446</v>
      </c>
      <c r="BE8" s="49">
        <f t="shared" ca="1" si="21"/>
        <v>39.578082191780823</v>
      </c>
      <c r="BF8" s="18">
        <f ca="1">IFERROR(('Scoring Model Inputs'!$G$42)-(VLOOKUP(C8,'Employee Listing'!$B$2:$K$26,10,FALSE)),"Unknown")</f>
        <v>3326</v>
      </c>
      <c r="BG8" s="49">
        <f t="shared" ca="1" si="13"/>
        <v>9.1123287671232873</v>
      </c>
      <c r="BH8" t="str">
        <f>IFERROR(VLOOKUP(AX8,'Scoring Model Inputs'!$F$21:$H$23,3,FALSE),"")</f>
        <v>Hidenwood</v>
      </c>
      <c r="BI8" t="str">
        <f>IFERROR(VLOOKUP(AZ8,'Scoring Model Inputs'!$F$26:$H$28,3,FALSE),"")</f>
        <v/>
      </c>
      <c r="BJ8" t="str">
        <f t="shared" si="22"/>
        <v/>
      </c>
      <c r="BK8" t="str">
        <f t="shared" si="23"/>
        <v>Hidenwood</v>
      </c>
    </row>
    <row r="9" spans="1:63" x14ac:dyDescent="0.35">
      <c r="A9" s="4">
        <v>4</v>
      </c>
      <c r="B9" s="5" t="s">
        <v>195</v>
      </c>
      <c r="C9" s="5">
        <v>4</v>
      </c>
      <c r="D9" s="6">
        <v>803</v>
      </c>
      <c r="E9" s="7" t="s">
        <v>9</v>
      </c>
      <c r="F9" s="8">
        <v>0</v>
      </c>
      <c r="G9" s="8">
        <v>0</v>
      </c>
      <c r="H9" s="9">
        <v>8407.35</v>
      </c>
      <c r="I9" s="9">
        <v>0</v>
      </c>
      <c r="J9" s="9">
        <v>1056.28</v>
      </c>
      <c r="K9" s="9">
        <v>0</v>
      </c>
      <c r="L9" s="8">
        <f t="shared" si="0"/>
        <v>0</v>
      </c>
      <c r="M9">
        <f t="shared" si="1"/>
        <v>803</v>
      </c>
      <c r="N9">
        <f>IFERROR(VLOOKUP(A9,'PY -  December 2014'!$A$5:$I$144,3,FALSE),M9)</f>
        <v>799</v>
      </c>
      <c r="O9">
        <f>IFERROR(VLOOKUP(A9,'PY -  December 2014'!$A$5:$I$144,5,FALSE),0)</f>
        <v>0</v>
      </c>
      <c r="P9">
        <f>IFERROR(VLOOKUP(A9,'PY -  December 2014'!$A$5:$I$144,6,FALSE),0)</f>
        <v>0</v>
      </c>
      <c r="Q9" s="13">
        <f>IFERROR(VLOOKUP(A9,'PY -  December 2014'!$A$5:$I$144,7,FALSE),H9)</f>
        <v>80723.23</v>
      </c>
      <c r="R9" s="13">
        <f>IFERROR(VLOOKUP(A9,'PY -  December 2014'!$A$5:$I$144,8,FALSE),I9)</f>
        <v>0</v>
      </c>
      <c r="S9" s="13">
        <f>IFERROR(VLOOKUP(A9,'PY -  December 2014'!$A$5:$I$144,9,FALSE),J9)</f>
        <v>567.79</v>
      </c>
      <c r="T9">
        <f t="shared" si="2"/>
        <v>4</v>
      </c>
      <c r="U9" s="14">
        <f t="shared" si="3"/>
        <v>0</v>
      </c>
      <c r="V9" s="14">
        <f t="shared" si="4"/>
        <v>0</v>
      </c>
      <c r="W9" s="13">
        <f t="shared" si="5"/>
        <v>-72315.87999999999</v>
      </c>
      <c r="X9" s="13">
        <f t="shared" si="6"/>
        <v>0</v>
      </c>
      <c r="Y9" s="13">
        <f t="shared" si="7"/>
        <v>488.49</v>
      </c>
      <c r="Z9" s="15" t="str">
        <f t="shared" si="8"/>
        <v/>
      </c>
      <c r="AA9" s="15" t="str">
        <f t="shared" si="9"/>
        <v/>
      </c>
      <c r="AB9" s="15">
        <f t="shared" si="10"/>
        <v>-0.89584968292274714</v>
      </c>
      <c r="AC9" s="15" t="str">
        <f t="shared" si="11"/>
        <v/>
      </c>
      <c r="AD9" s="15">
        <f t="shared" si="12"/>
        <v>0.86033568749009326</v>
      </c>
      <c r="AE9">
        <f t="shared" si="14"/>
        <v>0</v>
      </c>
      <c r="AF9">
        <f>VLOOKUP(T9,'Scoring Model Inputs'!$F$4:$G$11,2,TRUE)</f>
        <v>0</v>
      </c>
      <c r="AG9">
        <f>VLOOKUP((O9+P9),'Scoring Model Inputs'!$F$14:$G$18,2,TRUE)</f>
        <v>0</v>
      </c>
      <c r="AH9">
        <f t="shared" si="15"/>
        <v>10</v>
      </c>
      <c r="AI9">
        <f t="shared" si="16"/>
        <v>0</v>
      </c>
      <c r="AJ9">
        <f t="shared" si="17"/>
        <v>0</v>
      </c>
      <c r="AK9">
        <f>IF(AW9&gt;'Scoring Model Inputs'!B19,'Scoring Model Inputs'!$D$16,0)</f>
        <v>0</v>
      </c>
      <c r="AL9" s="18">
        <f t="shared" si="18"/>
        <v>0</v>
      </c>
      <c r="AM9">
        <f>IFERROR(IF(BC9="M",'Scoring Model Inputs'!$D$22,0),0)</f>
        <v>0</v>
      </c>
      <c r="AN9">
        <f ca="1">IFERROR(VLOOKUP(BE9,'Scoring Model Inputs'!$F$37:$G$39,2,TRUE),0)</f>
        <v>0</v>
      </c>
      <c r="AO9">
        <f ca="1">IFERROR(VLOOKUP(BG9,'Scoring Model Inputs'!$F$43:$G$44,2,TRUE),0)</f>
        <v>5</v>
      </c>
      <c r="AP9">
        <f t="shared" ca="1" si="19"/>
        <v>15</v>
      </c>
      <c r="AQ9">
        <f>IF(AND(W9&lt;(-'Scoring Model Inputs'!$C$10),AB9&lt;(-'Scoring Model Inputs'!$B$10)),'Scoring Model Inputs'!$D$10,0)</f>
        <v>5</v>
      </c>
      <c r="AR9">
        <f>IF(AND(W9&lt;(-'Scoring Model Inputs'!$C$11),AB9&lt;(-'Scoring Model Inputs'!$B$11)),'Scoring Model Inputs'!$D$11,0)</f>
        <v>10</v>
      </c>
      <c r="AS9">
        <f>IF(AND(X9&gt;('Scoring Model Inputs'!$C$12),AC9&gt;('Scoring Model Inputs'!$B$12)),'Scoring Model Inputs'!$D$12,0)</f>
        <v>0</v>
      </c>
      <c r="AT9">
        <f>IF(AND(X9&gt;('Scoring Model Inputs'!$C$13),AC9&gt;('Scoring Model Inputs'!$B$13)),'Scoring Model Inputs'!$D$13,0)</f>
        <v>0</v>
      </c>
      <c r="AU9">
        <f>IF(AND(Y9&gt;('Scoring Model Inputs'!$C$14),AD9&gt;('Scoring Model Inputs'!$B$14)),'Scoring Model Inputs'!$D$14,0)</f>
        <v>0</v>
      </c>
      <c r="AV9">
        <f>IF(AND(Y9&gt;('Scoring Model Inputs'!$C$15),AD9&gt;('Scoring Model Inputs'!$B$15)),'Scoring Model Inputs'!$D$15,0)</f>
        <v>0</v>
      </c>
      <c r="AW9" s="15">
        <f t="shared" si="20"/>
        <v>0</v>
      </c>
      <c r="AX9" s="15" t="str">
        <f>IFERROR(VLOOKUP(C9,'Employee Listing'!$B$2:$K$26,4,FALSE),"")</f>
        <v>959</v>
      </c>
      <c r="AY9" s="49">
        <f>IFERROR(VLOOKUP(AX9,'Scoring Model Inputs'!$F$21:$G$23,2,FALSE),0)</f>
        <v>0</v>
      </c>
      <c r="AZ9" s="15" t="str">
        <f>IFERROR(VLOOKUP(C9,'Employee Listing'!$B$2:$K$26,5,FALSE),"")</f>
        <v>ITNET</v>
      </c>
      <c r="BA9" s="49">
        <f>IFERROR((VLOOKUP(AZ9,'Scoring Model Inputs'!$F$26:$G$28,2,FALSE)),0)</f>
        <v>0</v>
      </c>
      <c r="BB9" s="49">
        <f>IFERROR(VLOOKUP(C9,'Scoring Model Inputs'!$F$31:$G$33,2,FALSE),0)</f>
        <v>0</v>
      </c>
      <c r="BC9" s="35" t="str">
        <f>IFERROR(VLOOKUP(C9,'Employee Listing'!$B$2:$K$26,3,FALSE),"Unknown")</f>
        <v>F</v>
      </c>
      <c r="BD9" s="18">
        <f ca="1">IFERROR(('Scoring Model Inputs'!$G$36)-(VLOOKUP(C9,'Employee Listing'!$B$2:$K$26,9,FALSE)),"Unknown")</f>
        <v>19142</v>
      </c>
      <c r="BE9" s="49">
        <f t="shared" ca="1" si="21"/>
        <v>52.443835616438356</v>
      </c>
      <c r="BF9" s="18">
        <f ca="1">IFERROR(('Scoring Model Inputs'!$G$42)-(VLOOKUP(C9,'Employee Listing'!$B$2:$K$26,10,FALSE)),"Unknown")</f>
        <v>7848</v>
      </c>
      <c r="BG9" s="49">
        <f t="shared" ca="1" si="13"/>
        <v>21.5013698630137</v>
      </c>
      <c r="BH9" t="str">
        <f>IFERROR(VLOOKUP(AX9,'Scoring Model Inputs'!$F$21:$H$23,3,FALSE),"")</f>
        <v/>
      </c>
      <c r="BI9" t="str">
        <f>IFERROR(VLOOKUP(AZ9,'Scoring Model Inputs'!$F$26:$H$28,3,FALSE),"")</f>
        <v/>
      </c>
      <c r="BJ9" t="str">
        <f t="shared" si="22"/>
        <v>**All Other</v>
      </c>
      <c r="BK9" t="str">
        <f t="shared" si="23"/>
        <v>**All Other</v>
      </c>
    </row>
    <row r="10" spans="1:63" x14ac:dyDescent="0.35">
      <c r="A10" s="4">
        <v>5</v>
      </c>
      <c r="B10" s="5" t="s">
        <v>196</v>
      </c>
      <c r="C10" s="5">
        <v>5</v>
      </c>
      <c r="D10" s="6">
        <v>590</v>
      </c>
      <c r="E10" s="7" t="s">
        <v>9</v>
      </c>
      <c r="F10" s="8">
        <v>2</v>
      </c>
      <c r="G10" s="8">
        <v>163</v>
      </c>
      <c r="H10" s="9">
        <v>-337.77</v>
      </c>
      <c r="I10" s="9">
        <v>0</v>
      </c>
      <c r="J10" s="9">
        <v>0</v>
      </c>
      <c r="K10" s="9">
        <v>0</v>
      </c>
      <c r="L10" s="8">
        <f t="shared" si="0"/>
        <v>165</v>
      </c>
      <c r="M10">
        <f t="shared" si="1"/>
        <v>590</v>
      </c>
      <c r="N10">
        <f>IFERROR(VLOOKUP(A10,'PY -  December 2014'!$A$5:$I$144,3,FALSE),M10)</f>
        <v>765</v>
      </c>
      <c r="O10">
        <f>IFERROR(VLOOKUP(A10,'PY -  December 2014'!$A$5:$I$144,5,FALSE),0)</f>
        <v>0</v>
      </c>
      <c r="P10">
        <f>IFERROR(VLOOKUP(A10,'PY -  December 2014'!$A$5:$I$144,6,FALSE),0)</f>
        <v>0</v>
      </c>
      <c r="Q10" s="13">
        <f>IFERROR(VLOOKUP(A10,'PY -  December 2014'!$A$5:$I$144,7,FALSE),H10)</f>
        <v>21900.28</v>
      </c>
      <c r="R10" s="13">
        <f>IFERROR(VLOOKUP(A10,'PY -  December 2014'!$A$5:$I$144,8,FALSE),I10)</f>
        <v>41368.800000000003</v>
      </c>
      <c r="S10" s="13">
        <f>IFERROR(VLOOKUP(A10,'PY -  December 2014'!$A$5:$I$144,9,FALSE),J10)</f>
        <v>3784.86</v>
      </c>
      <c r="T10">
        <f t="shared" si="2"/>
        <v>-175</v>
      </c>
      <c r="U10" s="14">
        <f t="shared" si="3"/>
        <v>2</v>
      </c>
      <c r="V10" s="14">
        <f t="shared" si="4"/>
        <v>163</v>
      </c>
      <c r="W10" s="13">
        <f t="shared" si="5"/>
        <v>-22238.05</v>
      </c>
      <c r="X10" s="13">
        <f t="shared" si="6"/>
        <v>-41368.800000000003</v>
      </c>
      <c r="Y10" s="13">
        <f t="shared" si="7"/>
        <v>-3784.86</v>
      </c>
      <c r="Z10" s="15" t="str">
        <f t="shared" si="8"/>
        <v/>
      </c>
      <c r="AA10" s="15" t="str">
        <f t="shared" si="9"/>
        <v/>
      </c>
      <c r="AB10" s="15">
        <f t="shared" si="10"/>
        <v>-1.0154230904810351</v>
      </c>
      <c r="AC10" s="15">
        <f t="shared" si="11"/>
        <v>-1</v>
      </c>
      <c r="AD10" s="15">
        <f t="shared" si="12"/>
        <v>-1</v>
      </c>
      <c r="AE10">
        <f t="shared" si="14"/>
        <v>0</v>
      </c>
      <c r="AF10">
        <f>VLOOKUP(T10,'Scoring Model Inputs'!$F$4:$G$11,2,TRUE)</f>
        <v>40</v>
      </c>
      <c r="AG10">
        <f>VLOOKUP((O10+P10),'Scoring Model Inputs'!$F$14:$G$18,2,TRUE)</f>
        <v>0</v>
      </c>
      <c r="AH10">
        <f t="shared" si="15"/>
        <v>10</v>
      </c>
      <c r="AI10">
        <f t="shared" si="16"/>
        <v>0</v>
      </c>
      <c r="AJ10">
        <f t="shared" si="17"/>
        <v>0</v>
      </c>
      <c r="AK10">
        <f>IF(AW10&gt;'Scoring Model Inputs'!B20,'Scoring Model Inputs'!$D$16,0)</f>
        <v>0</v>
      </c>
      <c r="AL10" s="18">
        <f t="shared" si="18"/>
        <v>15</v>
      </c>
      <c r="AM10">
        <f>IFERROR(IF(BC10="M",'Scoring Model Inputs'!$D$22,0),0)</f>
        <v>0</v>
      </c>
      <c r="AN10">
        <f ca="1">IFERROR(VLOOKUP(BE10,'Scoring Model Inputs'!$F$37:$G$39,2,TRUE),0)</f>
        <v>0</v>
      </c>
      <c r="AO10">
        <f ca="1">IFERROR(VLOOKUP(BG10,'Scoring Model Inputs'!$F$43:$G$44,2,TRUE),0)</f>
        <v>5</v>
      </c>
      <c r="AP10">
        <f t="shared" ca="1" si="19"/>
        <v>70</v>
      </c>
      <c r="AQ10">
        <f>IF(AND(W10&lt;(-'Scoring Model Inputs'!$C$10),AB10&lt;(-'Scoring Model Inputs'!$B$10)),'Scoring Model Inputs'!$D$10,0)</f>
        <v>5</v>
      </c>
      <c r="AR10">
        <f>IF(AND(W10&lt;(-'Scoring Model Inputs'!$C$11),AB10&lt;(-'Scoring Model Inputs'!$B$11)),'Scoring Model Inputs'!$D$11,0)</f>
        <v>10</v>
      </c>
      <c r="AS10">
        <f>IF(AND(X10&gt;('Scoring Model Inputs'!$C$12),AC10&gt;('Scoring Model Inputs'!$B$12)),'Scoring Model Inputs'!$D$12,0)</f>
        <v>0</v>
      </c>
      <c r="AT10">
        <f>IF(AND(X10&gt;('Scoring Model Inputs'!$C$13),AC10&gt;('Scoring Model Inputs'!$B$13)),'Scoring Model Inputs'!$D$13,0)</f>
        <v>0</v>
      </c>
      <c r="AU10">
        <f>IF(AND(Y10&gt;('Scoring Model Inputs'!$C$14),AD10&gt;('Scoring Model Inputs'!$B$14)),'Scoring Model Inputs'!$D$14,0)</f>
        <v>0</v>
      </c>
      <c r="AV10">
        <f>IF(AND(Y10&gt;('Scoring Model Inputs'!$C$15),AD10&gt;('Scoring Model Inputs'!$B$15)),'Scoring Model Inputs'!$D$15,0)</f>
        <v>0</v>
      </c>
      <c r="AW10" s="15">
        <f t="shared" si="20"/>
        <v>0</v>
      </c>
      <c r="AX10" s="15" t="str">
        <f>IFERROR(VLOOKUP(C10,'Employee Listing'!$B$2:$K$26,4,FALSE),"")</f>
        <v>HIDEN</v>
      </c>
      <c r="AY10" s="49">
        <f>IFERROR(VLOOKUP(AX10,'Scoring Model Inputs'!$F$21:$G$23,2,FALSE),0)</f>
        <v>15</v>
      </c>
      <c r="AZ10" s="15" t="str">
        <f>IFERROR(VLOOKUP(C10,'Employee Listing'!$B$2:$K$26,5,FALSE),"")</f>
        <v>HIDSVC</v>
      </c>
      <c r="BA10" s="49">
        <f>IFERROR((VLOOKUP(AZ10,'Scoring Model Inputs'!$F$26:$G$28,2,FALSE)),0)</f>
        <v>0</v>
      </c>
      <c r="BB10" s="49">
        <f>IFERROR(VLOOKUP(C10,'Scoring Model Inputs'!$F$31:$G$33,2,FALSE),0)</f>
        <v>0</v>
      </c>
      <c r="BC10" s="35" t="str">
        <f>IFERROR(VLOOKUP(C10,'Employee Listing'!$B$2:$K$26,3,FALSE),"Unknown")</f>
        <v>F</v>
      </c>
      <c r="BD10" s="18">
        <f ca="1">IFERROR(('Scoring Model Inputs'!$G$36)-(VLOOKUP(C10,'Employee Listing'!$B$2:$K$26,9,FALSE)),"Unknown")</f>
        <v>18646</v>
      </c>
      <c r="BE10" s="49">
        <f t="shared" ca="1" si="21"/>
        <v>51.084931506849315</v>
      </c>
      <c r="BF10" s="18">
        <f ca="1">IFERROR(('Scoring Model Inputs'!$G$42)-(VLOOKUP(C10,'Employee Listing'!$B$2:$K$26,10,FALSE)),"Unknown")</f>
        <v>10627</v>
      </c>
      <c r="BG10" s="49">
        <f t="shared" ca="1" si="13"/>
        <v>29.115068493150684</v>
      </c>
      <c r="BH10" t="str">
        <f>IFERROR(VLOOKUP(AX10,'Scoring Model Inputs'!$F$21:$H$23,3,FALSE),"")</f>
        <v>Hidenwood</v>
      </c>
      <c r="BI10" t="str">
        <f>IFERROR(VLOOKUP(AZ10,'Scoring Model Inputs'!$F$26:$H$28,3,FALSE),"")</f>
        <v/>
      </c>
      <c r="BJ10" t="str">
        <f t="shared" si="22"/>
        <v/>
      </c>
      <c r="BK10" t="str">
        <f t="shared" si="23"/>
        <v>Hidenwood</v>
      </c>
    </row>
    <row r="11" spans="1:63" x14ac:dyDescent="0.35">
      <c r="A11" s="4">
        <v>6</v>
      </c>
      <c r="B11" s="5" t="s">
        <v>197</v>
      </c>
      <c r="C11" s="5">
        <v>6</v>
      </c>
      <c r="D11" s="6">
        <v>789</v>
      </c>
      <c r="E11" s="7" t="s">
        <v>11</v>
      </c>
      <c r="F11" s="8">
        <v>0</v>
      </c>
      <c r="G11" s="8">
        <v>0</v>
      </c>
      <c r="H11" s="9">
        <v>33945.440000000002</v>
      </c>
      <c r="I11" s="9">
        <v>28021</v>
      </c>
      <c r="J11" s="9">
        <v>0</v>
      </c>
      <c r="K11" s="9">
        <v>0</v>
      </c>
      <c r="L11" s="8">
        <f t="shared" si="0"/>
        <v>0</v>
      </c>
      <c r="M11">
        <f t="shared" si="1"/>
        <v>789</v>
      </c>
      <c r="N11">
        <f>IFERROR(VLOOKUP(A11,'PY -  December 2014'!$A$5:$I$144,3,FALSE),M11)</f>
        <v>789</v>
      </c>
      <c r="O11">
        <f>IFERROR(VLOOKUP(A11,'PY -  December 2014'!$A$5:$I$144,5,FALSE),0)</f>
        <v>0</v>
      </c>
      <c r="P11">
        <f>IFERROR(VLOOKUP(A11,'PY -  December 2014'!$A$5:$I$144,6,FALSE),0)</f>
        <v>0</v>
      </c>
      <c r="Q11" s="13">
        <f>IFERROR(VLOOKUP(A11,'PY -  December 2014'!$A$5:$I$144,7,FALSE),H11)</f>
        <v>29387.38</v>
      </c>
      <c r="R11" s="13">
        <f>IFERROR(VLOOKUP(A11,'PY -  December 2014'!$A$5:$I$144,8,FALSE),I11)</f>
        <v>0</v>
      </c>
      <c r="S11" s="13">
        <f>IFERROR(VLOOKUP(A11,'PY -  December 2014'!$A$5:$I$144,9,FALSE),J11)</f>
        <v>533</v>
      </c>
      <c r="T11">
        <f t="shared" si="2"/>
        <v>0</v>
      </c>
      <c r="U11" s="14">
        <f t="shared" si="3"/>
        <v>0</v>
      </c>
      <c r="V11" s="14">
        <f t="shared" si="4"/>
        <v>0</v>
      </c>
      <c r="W11" s="13">
        <f t="shared" si="5"/>
        <v>4558.0600000000013</v>
      </c>
      <c r="X11" s="13">
        <f t="shared" si="6"/>
        <v>28021</v>
      </c>
      <c r="Y11" s="13">
        <f t="shared" si="7"/>
        <v>-533</v>
      </c>
      <c r="Z11" s="15" t="str">
        <f t="shared" si="8"/>
        <v/>
      </c>
      <c r="AA11" s="15" t="str">
        <f t="shared" si="9"/>
        <v/>
      </c>
      <c r="AB11" s="15">
        <f t="shared" si="10"/>
        <v>0.15510263249054529</v>
      </c>
      <c r="AC11" s="15" t="str">
        <f t="shared" si="11"/>
        <v/>
      </c>
      <c r="AD11" s="15">
        <f t="shared" si="12"/>
        <v>-1</v>
      </c>
      <c r="AE11">
        <f t="shared" si="14"/>
        <v>0</v>
      </c>
      <c r="AF11">
        <f>VLOOKUP(T11,'Scoring Model Inputs'!$F$4:$G$11,2,TRUE)</f>
        <v>0</v>
      </c>
      <c r="AG11">
        <f>VLOOKUP((O11+P11),'Scoring Model Inputs'!$F$14:$G$18,2,TRUE)</f>
        <v>0</v>
      </c>
      <c r="AH11">
        <f t="shared" si="15"/>
        <v>0</v>
      </c>
      <c r="AI11">
        <f t="shared" si="16"/>
        <v>5</v>
      </c>
      <c r="AJ11">
        <f t="shared" si="17"/>
        <v>0</v>
      </c>
      <c r="AK11">
        <f>IF(AW11&gt;'Scoring Model Inputs'!B21,'Scoring Model Inputs'!$D$16,0)</f>
        <v>0</v>
      </c>
      <c r="AL11" s="18">
        <f t="shared" si="18"/>
        <v>0</v>
      </c>
      <c r="AM11">
        <f>IFERROR(IF(BC11="M",'Scoring Model Inputs'!$D$22,0),0)</f>
        <v>5</v>
      </c>
      <c r="AN11">
        <f ca="1">IFERROR(VLOOKUP(BE11,'Scoring Model Inputs'!$F$37:$G$39,2,TRUE),0)</f>
        <v>0</v>
      </c>
      <c r="AO11">
        <f ca="1">IFERROR(VLOOKUP(BG11,'Scoring Model Inputs'!$F$43:$G$44,2,TRUE),0)</f>
        <v>0</v>
      </c>
      <c r="AP11">
        <f t="shared" ca="1" si="19"/>
        <v>10</v>
      </c>
      <c r="AQ11">
        <f>IF(AND(W11&lt;(-'Scoring Model Inputs'!$C$10),AB11&lt;(-'Scoring Model Inputs'!$B$10)),'Scoring Model Inputs'!$D$10,0)</f>
        <v>0</v>
      </c>
      <c r="AR11">
        <f>IF(AND(W11&lt;(-'Scoring Model Inputs'!$C$11),AB11&lt;(-'Scoring Model Inputs'!$B$11)),'Scoring Model Inputs'!$D$11,0)</f>
        <v>0</v>
      </c>
      <c r="AS11">
        <f>IF(AND(X11&gt;('Scoring Model Inputs'!$C$12),AC11&gt;('Scoring Model Inputs'!$B$12)),'Scoring Model Inputs'!$D$12,0)</f>
        <v>5</v>
      </c>
      <c r="AT11">
        <f>IF(AND(X11&gt;('Scoring Model Inputs'!$C$13),AC11&gt;('Scoring Model Inputs'!$B$13)),'Scoring Model Inputs'!$D$13,0)</f>
        <v>0</v>
      </c>
      <c r="AU11">
        <f>IF(AND(Y11&gt;('Scoring Model Inputs'!$C$14),AD11&gt;('Scoring Model Inputs'!$B$14)),'Scoring Model Inputs'!$D$14,0)</f>
        <v>0</v>
      </c>
      <c r="AV11">
        <f>IF(AND(Y11&gt;('Scoring Model Inputs'!$C$15),AD11&gt;('Scoring Model Inputs'!$B$15)),'Scoring Model Inputs'!$D$15,0)</f>
        <v>0</v>
      </c>
      <c r="AW11" s="15">
        <f t="shared" si="20"/>
        <v>0</v>
      </c>
      <c r="AX11" s="15" t="str">
        <f>IFERROR(VLOOKUP(C11,'Employee Listing'!$B$2:$K$26,4,FALSE),"")</f>
        <v>918</v>
      </c>
      <c r="AY11" s="49">
        <f>IFERROR(VLOOKUP(AX11,'Scoring Model Inputs'!$F$21:$G$23,2,FALSE),0)</f>
        <v>0</v>
      </c>
      <c r="AZ11" s="15" t="str">
        <f>IFERROR(VLOOKUP(C11,'Employee Listing'!$B$2:$K$26,5,FALSE),"")</f>
        <v>JANTR</v>
      </c>
      <c r="BA11" s="49">
        <f>IFERROR((VLOOKUP(AZ11,'Scoring Model Inputs'!$F$26:$G$28,2,FALSE)),0)</f>
        <v>0</v>
      </c>
      <c r="BB11" s="49">
        <f>IFERROR(VLOOKUP(C11,'Scoring Model Inputs'!$F$31:$G$33,2,FALSE),0)</f>
        <v>0</v>
      </c>
      <c r="BC11" s="35" t="str">
        <f>IFERROR(VLOOKUP(C11,'Employee Listing'!$B$2:$K$26,3,FALSE),"Unknown")</f>
        <v>M</v>
      </c>
      <c r="BD11" s="18">
        <f ca="1">IFERROR(('Scoring Model Inputs'!$G$36)-(VLOOKUP(C11,'Employee Listing'!$B$2:$K$26,9,FALSE)),"Unknown")</f>
        <v>10724</v>
      </c>
      <c r="BE11" s="49">
        <f t="shared" ca="1" si="21"/>
        <v>29.38082191780822</v>
      </c>
      <c r="BF11" s="18">
        <f ca="1">IFERROR(('Scoring Model Inputs'!$G$42)-(VLOOKUP(C11,'Employee Listing'!$B$2:$K$26,10,FALSE)),"Unknown")</f>
        <v>1303</v>
      </c>
      <c r="BG11" s="49">
        <f t="shared" ca="1" si="13"/>
        <v>3.56986301369863</v>
      </c>
      <c r="BH11" t="str">
        <f>IFERROR(VLOOKUP(AX11,'Scoring Model Inputs'!$F$21:$H$23,3,FALSE),"")</f>
        <v/>
      </c>
      <c r="BI11" t="str">
        <f>IFERROR(VLOOKUP(AZ11,'Scoring Model Inputs'!$F$26:$H$28,3,FALSE),"")</f>
        <v/>
      </c>
      <c r="BJ11" t="str">
        <f t="shared" si="22"/>
        <v>**All Other</v>
      </c>
      <c r="BK11" t="str">
        <f t="shared" si="23"/>
        <v>**All Other</v>
      </c>
    </row>
    <row r="12" spans="1:63" x14ac:dyDescent="0.35">
      <c r="A12" s="4">
        <v>7</v>
      </c>
      <c r="B12" s="5" t="s">
        <v>198</v>
      </c>
      <c r="C12" s="5">
        <v>7</v>
      </c>
      <c r="D12" s="6">
        <v>749</v>
      </c>
      <c r="E12" s="7" t="s">
        <v>9</v>
      </c>
      <c r="F12" s="8">
        <v>0</v>
      </c>
      <c r="G12" s="8">
        <v>0</v>
      </c>
      <c r="H12" s="9">
        <v>8912.83</v>
      </c>
      <c r="I12" s="9">
        <v>15633.72</v>
      </c>
      <c r="J12" s="9">
        <v>17586.240000000002</v>
      </c>
      <c r="K12" s="9">
        <v>0</v>
      </c>
      <c r="L12" s="8">
        <f t="shared" si="0"/>
        <v>0</v>
      </c>
      <c r="M12">
        <f t="shared" si="1"/>
        <v>749</v>
      </c>
      <c r="N12">
        <f>IFERROR(VLOOKUP(A12,'PY -  December 2014'!$A$5:$I$144,3,FALSE),M12)</f>
        <v>765</v>
      </c>
      <c r="O12">
        <f>IFERROR(VLOOKUP(A12,'PY -  December 2014'!$A$5:$I$144,5,FALSE),0)</f>
        <v>0</v>
      </c>
      <c r="P12">
        <f>IFERROR(VLOOKUP(A12,'PY -  December 2014'!$A$5:$I$144,6,FALSE),0)</f>
        <v>0</v>
      </c>
      <c r="Q12" s="13">
        <f>IFERROR(VLOOKUP(A12,'PY -  December 2014'!$A$5:$I$144,7,FALSE),H12)</f>
        <v>12185.42</v>
      </c>
      <c r="R12" s="13">
        <f>IFERROR(VLOOKUP(A12,'PY -  December 2014'!$A$5:$I$144,8,FALSE),I12)</f>
        <v>29720.89</v>
      </c>
      <c r="S12" s="13">
        <f>IFERROR(VLOOKUP(A12,'PY -  December 2014'!$A$5:$I$144,9,FALSE),J12)</f>
        <v>0</v>
      </c>
      <c r="T12">
        <f t="shared" si="2"/>
        <v>-16</v>
      </c>
      <c r="U12" s="14">
        <f t="shared" si="3"/>
        <v>0</v>
      </c>
      <c r="V12" s="14">
        <f t="shared" si="4"/>
        <v>0</v>
      </c>
      <c r="W12" s="13">
        <f t="shared" si="5"/>
        <v>-3272.59</v>
      </c>
      <c r="X12" s="13">
        <f t="shared" si="6"/>
        <v>-14087.17</v>
      </c>
      <c r="Y12" s="13">
        <f t="shared" si="7"/>
        <v>17586.240000000002</v>
      </c>
      <c r="Z12" s="15" t="str">
        <f t="shared" si="8"/>
        <v/>
      </c>
      <c r="AA12" s="15" t="str">
        <f t="shared" si="9"/>
        <v/>
      </c>
      <c r="AB12" s="15">
        <f t="shared" si="10"/>
        <v>-0.26856604039909993</v>
      </c>
      <c r="AC12" s="15">
        <f t="shared" si="11"/>
        <v>-0.47398210484275538</v>
      </c>
      <c r="AD12" s="15" t="str">
        <f t="shared" si="12"/>
        <v/>
      </c>
      <c r="AE12">
        <f t="shared" si="14"/>
        <v>0</v>
      </c>
      <c r="AF12">
        <f>VLOOKUP(T12,'Scoring Model Inputs'!$F$4:$G$11,2,TRUE)</f>
        <v>0</v>
      </c>
      <c r="AG12">
        <f>VLOOKUP((O12+P12),'Scoring Model Inputs'!$F$14:$G$18,2,TRUE)</f>
        <v>0</v>
      </c>
      <c r="AH12">
        <f t="shared" si="15"/>
        <v>0</v>
      </c>
      <c r="AI12">
        <f t="shared" si="16"/>
        <v>0</v>
      </c>
      <c r="AJ12">
        <f t="shared" si="17"/>
        <v>10</v>
      </c>
      <c r="AK12">
        <f>IF(AW12&gt;'Scoring Model Inputs'!B22,'Scoring Model Inputs'!$D$16,0)</f>
        <v>0</v>
      </c>
      <c r="AL12" s="18">
        <f t="shared" si="18"/>
        <v>0</v>
      </c>
      <c r="AM12">
        <f>IFERROR(IF(BC12="M",'Scoring Model Inputs'!$D$22,0),0)</f>
        <v>0</v>
      </c>
      <c r="AN12">
        <f ca="1">IFERROR(VLOOKUP(BE12,'Scoring Model Inputs'!$F$37:$G$39,2,TRUE),0)</f>
        <v>0</v>
      </c>
      <c r="AO12">
        <f ca="1">IFERROR(VLOOKUP(BG12,'Scoring Model Inputs'!$F$43:$G$44,2,TRUE),0)</f>
        <v>0</v>
      </c>
      <c r="AP12">
        <f t="shared" ca="1" si="19"/>
        <v>10</v>
      </c>
      <c r="AQ12">
        <f>IF(AND(W12&lt;(-'Scoring Model Inputs'!$C$10),AB12&lt;(-'Scoring Model Inputs'!$B$10)),'Scoring Model Inputs'!$D$10,0)</f>
        <v>0</v>
      </c>
      <c r="AR12">
        <f>IF(AND(W12&lt;(-'Scoring Model Inputs'!$C$11),AB12&lt;(-'Scoring Model Inputs'!$B$11)),'Scoring Model Inputs'!$D$11,0)</f>
        <v>0</v>
      </c>
      <c r="AS12">
        <f>IF(AND(X12&gt;('Scoring Model Inputs'!$C$12),AC12&gt;('Scoring Model Inputs'!$B$12)),'Scoring Model Inputs'!$D$12,0)</f>
        <v>0</v>
      </c>
      <c r="AT12">
        <f>IF(AND(X12&gt;('Scoring Model Inputs'!$C$13),AC12&gt;('Scoring Model Inputs'!$B$13)),'Scoring Model Inputs'!$D$13,0)</f>
        <v>0</v>
      </c>
      <c r="AU12">
        <f>IF(AND(Y12&gt;('Scoring Model Inputs'!$C$14),AD12&gt;('Scoring Model Inputs'!$B$14)),'Scoring Model Inputs'!$D$14,0)</f>
        <v>5</v>
      </c>
      <c r="AV12">
        <f>IF(AND(Y12&gt;('Scoring Model Inputs'!$C$15),AD12&gt;('Scoring Model Inputs'!$B$15)),'Scoring Model Inputs'!$D$15,0)</f>
        <v>10</v>
      </c>
      <c r="AW12" s="15">
        <f t="shared" si="20"/>
        <v>0</v>
      </c>
      <c r="AX12" s="15" t="str">
        <f>IFERROR(VLOOKUP(C12,'Employee Listing'!$B$2:$K$26,4,FALSE),"")</f>
        <v>956</v>
      </c>
      <c r="AY12" s="49">
        <f>IFERROR(VLOOKUP(AX12,'Scoring Model Inputs'!$F$21:$G$23,2,FALSE),0)</f>
        <v>0</v>
      </c>
      <c r="AZ12" s="15" t="str">
        <f>IFERROR(VLOOKUP(C12,'Employee Listing'!$B$2:$K$26,5,FALSE),"")</f>
        <v>CCTR</v>
      </c>
      <c r="BA12" s="49">
        <f>IFERROR((VLOOKUP(AZ12,'Scoring Model Inputs'!$F$26:$G$28,2,FALSE)),0)</f>
        <v>0</v>
      </c>
      <c r="BB12" s="49">
        <f>IFERROR(VLOOKUP(C12,'Scoring Model Inputs'!$F$31:$G$33,2,FALSE),0)</f>
        <v>0</v>
      </c>
      <c r="BC12" s="35" t="str">
        <f>IFERROR(VLOOKUP(C12,'Employee Listing'!$B$2:$K$26,3,FALSE),"Unknown")</f>
        <v>F</v>
      </c>
      <c r="BD12" s="18">
        <f ca="1">IFERROR(('Scoring Model Inputs'!$G$36)-(VLOOKUP(C12,'Employee Listing'!$B$2:$K$26,9,FALSE)),"Unknown")</f>
        <v>22797</v>
      </c>
      <c r="BE12" s="49">
        <f t="shared" ca="1" si="21"/>
        <v>62.457534246575342</v>
      </c>
      <c r="BF12" s="18">
        <f ca="1">IFERROR(('Scoring Model Inputs'!$G$42)-(VLOOKUP(C12,'Employee Listing'!$B$2:$K$26,10,FALSE)),"Unknown")</f>
        <v>1240</v>
      </c>
      <c r="BG12" s="49">
        <f t="shared" ca="1" si="13"/>
        <v>3.3972602739726026</v>
      </c>
      <c r="BH12" t="str">
        <f>IFERROR(VLOOKUP(AX12,'Scoring Model Inputs'!$F$21:$H$23,3,FALSE),"")</f>
        <v/>
      </c>
      <c r="BI12" t="str">
        <f>IFERROR(VLOOKUP(AZ12,'Scoring Model Inputs'!$F$26:$H$28,3,FALSE),"")</f>
        <v/>
      </c>
      <c r="BJ12" t="str">
        <f t="shared" si="22"/>
        <v>**All Other</v>
      </c>
      <c r="BK12" t="str">
        <f t="shared" si="23"/>
        <v>**All Other</v>
      </c>
    </row>
    <row r="13" spans="1:63" x14ac:dyDescent="0.35">
      <c r="A13" s="4">
        <v>8</v>
      </c>
      <c r="B13" s="5" t="s">
        <v>199</v>
      </c>
      <c r="C13" s="5">
        <v>8</v>
      </c>
      <c r="D13" s="6">
        <v>690</v>
      </c>
      <c r="E13" s="7" t="s">
        <v>9</v>
      </c>
      <c r="F13" s="8">
        <v>0</v>
      </c>
      <c r="G13" s="8">
        <v>0</v>
      </c>
      <c r="H13" s="9">
        <v>33562.97</v>
      </c>
      <c r="I13" s="9">
        <v>32511.3</v>
      </c>
      <c r="J13" s="9">
        <v>8979.3799999999992</v>
      </c>
      <c r="K13" s="9">
        <v>10000</v>
      </c>
      <c r="L13" s="8">
        <f t="shared" si="0"/>
        <v>0</v>
      </c>
      <c r="M13">
        <f t="shared" si="1"/>
        <v>690</v>
      </c>
      <c r="N13">
        <f>IFERROR(VLOOKUP(A13,'PY -  December 2014'!$A$5:$I$144,3,FALSE),M13)</f>
        <v>816</v>
      </c>
      <c r="O13">
        <f>IFERROR(VLOOKUP(A13,'PY -  December 2014'!$A$5:$I$144,5,FALSE),0)</f>
        <v>0</v>
      </c>
      <c r="P13">
        <f>IFERROR(VLOOKUP(A13,'PY -  December 2014'!$A$5:$I$144,6,FALSE),0)</f>
        <v>0</v>
      </c>
      <c r="Q13" s="13">
        <f>IFERROR(VLOOKUP(A13,'PY -  December 2014'!$A$5:$I$144,7,FALSE),H13)</f>
        <v>1606.75</v>
      </c>
      <c r="R13" s="13">
        <f>IFERROR(VLOOKUP(A13,'PY -  December 2014'!$A$5:$I$144,8,FALSE),I13)</f>
        <v>1075.57</v>
      </c>
      <c r="S13" s="13">
        <f>IFERROR(VLOOKUP(A13,'PY -  December 2014'!$A$5:$I$144,9,FALSE),J13)</f>
        <v>723.72</v>
      </c>
      <c r="T13">
        <f t="shared" si="2"/>
        <v>-126</v>
      </c>
      <c r="U13" s="14">
        <f t="shared" si="3"/>
        <v>0</v>
      </c>
      <c r="V13" s="14">
        <f t="shared" si="4"/>
        <v>0</v>
      </c>
      <c r="W13" s="13">
        <f t="shared" si="5"/>
        <v>31956.22</v>
      </c>
      <c r="X13" s="13">
        <f t="shared" si="6"/>
        <v>31435.73</v>
      </c>
      <c r="Y13" s="13">
        <f t="shared" si="7"/>
        <v>8255.66</v>
      </c>
      <c r="Z13" s="15" t="str">
        <f t="shared" si="8"/>
        <v/>
      </c>
      <c r="AA13" s="15" t="str">
        <f t="shared" si="9"/>
        <v/>
      </c>
      <c r="AB13" s="15">
        <f t="shared" si="10"/>
        <v>19.888731912245216</v>
      </c>
      <c r="AC13" s="15">
        <f t="shared" si="11"/>
        <v>29.227042405422242</v>
      </c>
      <c r="AD13" s="15">
        <f t="shared" si="12"/>
        <v>11.407256950201734</v>
      </c>
      <c r="AE13">
        <f t="shared" si="14"/>
        <v>0</v>
      </c>
      <c r="AF13">
        <f>VLOOKUP(T13,'Scoring Model Inputs'!$F$4:$G$11,2,TRUE)</f>
        <v>40</v>
      </c>
      <c r="AG13">
        <f>VLOOKUP((O13+P13),'Scoring Model Inputs'!$F$14:$G$18,2,TRUE)</f>
        <v>0</v>
      </c>
      <c r="AH13">
        <f t="shared" si="15"/>
        <v>0</v>
      </c>
      <c r="AI13">
        <f t="shared" si="16"/>
        <v>5</v>
      </c>
      <c r="AJ13">
        <f t="shared" si="17"/>
        <v>5</v>
      </c>
      <c r="AK13">
        <f>IF(AW13&gt;'Scoring Model Inputs'!B23,'Scoring Model Inputs'!$D$16,0)</f>
        <v>10</v>
      </c>
      <c r="AL13" s="18">
        <f t="shared" si="18"/>
        <v>25</v>
      </c>
      <c r="AM13">
        <f>IFERROR(IF(BC13="M",'Scoring Model Inputs'!$D$22,0),0)</f>
        <v>0</v>
      </c>
      <c r="AN13">
        <f ca="1">IFERROR(VLOOKUP(BE13,'Scoring Model Inputs'!$F$37:$G$39,2,TRUE),0)</f>
        <v>5</v>
      </c>
      <c r="AO13">
        <f ca="1">IFERROR(VLOOKUP(BG13,'Scoring Model Inputs'!$F$43:$G$44,2,TRUE),0)</f>
        <v>5</v>
      </c>
      <c r="AP13">
        <f t="shared" ca="1" si="19"/>
        <v>95</v>
      </c>
      <c r="AQ13">
        <f>IF(AND(W13&lt;(-'Scoring Model Inputs'!$C$10),AB13&lt;(-'Scoring Model Inputs'!$B$10)),'Scoring Model Inputs'!$D$10,0)</f>
        <v>0</v>
      </c>
      <c r="AR13">
        <f>IF(AND(W13&lt;(-'Scoring Model Inputs'!$C$11),AB13&lt;(-'Scoring Model Inputs'!$B$11)),'Scoring Model Inputs'!$D$11,0)</f>
        <v>0</v>
      </c>
      <c r="AS13">
        <f>IF(AND(X13&gt;('Scoring Model Inputs'!$C$12),AC13&gt;('Scoring Model Inputs'!$B$12)),'Scoring Model Inputs'!$D$12,0)</f>
        <v>5</v>
      </c>
      <c r="AT13">
        <f>IF(AND(X13&gt;('Scoring Model Inputs'!$C$13),AC13&gt;('Scoring Model Inputs'!$B$13)),'Scoring Model Inputs'!$D$13,0)</f>
        <v>0</v>
      </c>
      <c r="AU13">
        <f>IF(AND(Y13&gt;('Scoring Model Inputs'!$C$14),AD13&gt;('Scoring Model Inputs'!$B$14)),'Scoring Model Inputs'!$D$14,0)</f>
        <v>5</v>
      </c>
      <c r="AV13">
        <f>IF(AND(Y13&gt;('Scoring Model Inputs'!$C$15),AD13&gt;('Scoring Model Inputs'!$B$15)),'Scoring Model Inputs'!$D$15,0)</f>
        <v>0</v>
      </c>
      <c r="AW13" s="15">
        <f t="shared" si="20"/>
        <v>0.8979379999999999</v>
      </c>
      <c r="AX13" s="15" t="str">
        <f>IFERROR(VLOOKUP(C13,'Employee Listing'!$B$2:$K$26,4,FALSE),"")</f>
        <v>400</v>
      </c>
      <c r="AY13" s="49">
        <f>IFERROR(VLOOKUP(AX13,'Scoring Model Inputs'!$F$21:$G$23,2,FALSE),0)</f>
        <v>0</v>
      </c>
      <c r="AZ13" s="15" t="str">
        <f>IFERROR(VLOOKUP(C13,'Employee Listing'!$B$2:$K$26,5,FALSE),"")</f>
        <v>MRTORG</v>
      </c>
      <c r="BA13" s="49">
        <f>IFERROR((VLOOKUP(AZ13,'Scoring Model Inputs'!$F$26:$G$28,2,FALSE)),0)</f>
        <v>0</v>
      </c>
      <c r="BB13" s="49">
        <f>IFERROR(VLOOKUP(C13,'Scoring Model Inputs'!$F$31:$G$33,2,FALSE),0)</f>
        <v>25</v>
      </c>
      <c r="BC13" s="35" t="str">
        <f>IFERROR(VLOOKUP(C13,'Employee Listing'!$B$2:$K$26,3,FALSE),"Unknown")</f>
        <v>F</v>
      </c>
      <c r="BD13" s="18">
        <f ca="1">IFERROR(('Scoring Model Inputs'!$G$36)-(VLOOKUP(C13,'Employee Listing'!$B$2:$K$26,9,FALSE)),"Unknown")</f>
        <v>13455</v>
      </c>
      <c r="BE13" s="49">
        <f t="shared" ca="1" si="21"/>
        <v>36.863013698630134</v>
      </c>
      <c r="BF13" s="18">
        <f ca="1">IFERROR(('Scoring Model Inputs'!$G$42)-(VLOOKUP(C13,'Employee Listing'!$B$2:$K$26,10,FALSE)),"Unknown")</f>
        <v>6315</v>
      </c>
      <c r="BG13" s="49">
        <f t="shared" ca="1" si="13"/>
        <v>17.301369863013697</v>
      </c>
      <c r="BH13" t="str">
        <f>IFERROR(VLOOKUP(AX13,'Scoring Model Inputs'!$F$21:$H$23,3,FALSE),"")</f>
        <v/>
      </c>
      <c r="BI13" t="str">
        <f>IFERROR(VLOOKUP(AZ13,'Scoring Model Inputs'!$F$26:$H$28,3,FALSE),"")</f>
        <v/>
      </c>
      <c r="BJ13" t="str">
        <f t="shared" si="22"/>
        <v>**All Other</v>
      </c>
      <c r="BK13" t="str">
        <f t="shared" si="23"/>
        <v>**All Other</v>
      </c>
    </row>
    <row r="14" spans="1:63" x14ac:dyDescent="0.35">
      <c r="A14" s="4">
        <v>9</v>
      </c>
      <c r="B14" s="5" t="s">
        <v>200</v>
      </c>
      <c r="C14" s="5">
        <v>9</v>
      </c>
      <c r="D14" s="6">
        <v>634</v>
      </c>
      <c r="E14" s="7" t="s">
        <v>9</v>
      </c>
      <c r="F14" s="8">
        <v>0</v>
      </c>
      <c r="G14" s="8">
        <v>0</v>
      </c>
      <c r="H14" s="9">
        <v>10399.959999999999</v>
      </c>
      <c r="I14" s="9">
        <v>7844.71</v>
      </c>
      <c r="J14" s="9">
        <v>0</v>
      </c>
      <c r="K14" s="9">
        <v>0</v>
      </c>
      <c r="L14" s="8">
        <f t="shared" si="0"/>
        <v>0</v>
      </c>
      <c r="M14">
        <f t="shared" si="1"/>
        <v>634</v>
      </c>
      <c r="N14">
        <f>IFERROR(VLOOKUP(A14,'PY -  December 2014'!$A$5:$I$144,3,FALSE),M14)</f>
        <v>732</v>
      </c>
      <c r="O14">
        <f>IFERROR(VLOOKUP(A14,'PY -  December 2014'!$A$5:$I$144,5,FALSE),0)</f>
        <v>0</v>
      </c>
      <c r="P14">
        <f>IFERROR(VLOOKUP(A14,'PY -  December 2014'!$A$5:$I$144,6,FALSE),0)</f>
        <v>1</v>
      </c>
      <c r="Q14" s="13">
        <f>IFERROR(VLOOKUP(A14,'PY -  December 2014'!$A$5:$I$144,7,FALSE),H14)</f>
        <v>114639.34</v>
      </c>
      <c r="R14" s="13">
        <f>IFERROR(VLOOKUP(A14,'PY -  December 2014'!$A$5:$I$144,8,FALSE),I14)</f>
        <v>187984.83</v>
      </c>
      <c r="S14" s="13">
        <f>IFERROR(VLOOKUP(A14,'PY -  December 2014'!$A$5:$I$144,9,FALSE),J14)</f>
        <v>10806.99</v>
      </c>
      <c r="T14">
        <f t="shared" si="2"/>
        <v>-98</v>
      </c>
      <c r="U14" s="14">
        <f t="shared" si="3"/>
        <v>0</v>
      </c>
      <c r="V14" s="14">
        <f t="shared" si="4"/>
        <v>-1</v>
      </c>
      <c r="W14" s="13">
        <f t="shared" si="5"/>
        <v>-104239.38</v>
      </c>
      <c r="X14" s="13">
        <f t="shared" si="6"/>
        <v>-180140.12</v>
      </c>
      <c r="Y14" s="13">
        <f t="shared" si="7"/>
        <v>-10806.99</v>
      </c>
      <c r="Z14" s="15" t="str">
        <f t="shared" si="8"/>
        <v/>
      </c>
      <c r="AA14" s="15">
        <f t="shared" si="9"/>
        <v>-1</v>
      </c>
      <c r="AB14" s="15">
        <f t="shared" si="10"/>
        <v>-0.90928105482812449</v>
      </c>
      <c r="AC14" s="15">
        <f t="shared" si="11"/>
        <v>-0.95826945184885404</v>
      </c>
      <c r="AD14" s="15">
        <f t="shared" si="12"/>
        <v>-1</v>
      </c>
      <c r="AE14">
        <f t="shared" si="14"/>
        <v>0</v>
      </c>
      <c r="AF14">
        <f>VLOOKUP(T14,'Scoring Model Inputs'!$F$4:$G$11,2,TRUE)</f>
        <v>40</v>
      </c>
      <c r="AG14">
        <f>VLOOKUP((O14+P14),'Scoring Model Inputs'!$F$14:$G$18,2,TRUE)</f>
        <v>0</v>
      </c>
      <c r="AH14">
        <f t="shared" si="15"/>
        <v>10</v>
      </c>
      <c r="AI14">
        <f t="shared" si="16"/>
        <v>0</v>
      </c>
      <c r="AJ14">
        <f t="shared" si="17"/>
        <v>0</v>
      </c>
      <c r="AK14">
        <f>IF(AW14&gt;'Scoring Model Inputs'!B24,'Scoring Model Inputs'!$D$16,0)</f>
        <v>0</v>
      </c>
      <c r="AL14" s="18">
        <f t="shared" si="18"/>
        <v>15</v>
      </c>
      <c r="AM14">
        <f>IFERROR(IF(BC14="M",'Scoring Model Inputs'!$D$22,0),0)</f>
        <v>0</v>
      </c>
      <c r="AN14">
        <f ca="1">IFERROR(VLOOKUP(BE14,'Scoring Model Inputs'!$F$37:$G$39,2,TRUE),0)</f>
        <v>5</v>
      </c>
      <c r="AO14">
        <f ca="1">IFERROR(VLOOKUP(BG14,'Scoring Model Inputs'!$F$43:$G$44,2,TRUE),0)</f>
        <v>5</v>
      </c>
      <c r="AP14">
        <f t="shared" ca="1" si="19"/>
        <v>75</v>
      </c>
      <c r="AQ14">
        <f>IF(AND(W14&lt;(-'Scoring Model Inputs'!$C$10),AB14&lt;(-'Scoring Model Inputs'!$B$10)),'Scoring Model Inputs'!$D$10,0)</f>
        <v>5</v>
      </c>
      <c r="AR14">
        <f>IF(AND(W14&lt;(-'Scoring Model Inputs'!$C$11),AB14&lt;(-'Scoring Model Inputs'!$B$11)),'Scoring Model Inputs'!$D$11,0)</f>
        <v>10</v>
      </c>
      <c r="AS14">
        <f>IF(AND(X14&gt;('Scoring Model Inputs'!$C$12),AC14&gt;('Scoring Model Inputs'!$B$12)),'Scoring Model Inputs'!$D$12,0)</f>
        <v>0</v>
      </c>
      <c r="AT14">
        <f>IF(AND(X14&gt;('Scoring Model Inputs'!$C$13),AC14&gt;('Scoring Model Inputs'!$B$13)),'Scoring Model Inputs'!$D$13,0)</f>
        <v>0</v>
      </c>
      <c r="AU14">
        <f>IF(AND(Y14&gt;('Scoring Model Inputs'!$C$14),AD14&gt;('Scoring Model Inputs'!$B$14)),'Scoring Model Inputs'!$D$14,0)</f>
        <v>0</v>
      </c>
      <c r="AV14">
        <f>IF(AND(Y14&gt;('Scoring Model Inputs'!$C$15),AD14&gt;('Scoring Model Inputs'!$B$15)),'Scoring Model Inputs'!$D$15,0)</f>
        <v>0</v>
      </c>
      <c r="AW14" s="15">
        <f t="shared" si="20"/>
        <v>0</v>
      </c>
      <c r="AX14" s="15" t="str">
        <f>IFERROR(VLOOKUP(C14,'Employee Listing'!$B$2:$K$26,4,FALSE),"")</f>
        <v>SUFF</v>
      </c>
      <c r="AY14" s="49">
        <f>IFERROR(VLOOKUP(AX14,'Scoring Model Inputs'!$F$21:$G$23,2,FALSE),0)</f>
        <v>15</v>
      </c>
      <c r="AZ14" s="15" t="str">
        <f>IFERROR(VLOOKUP(C14,'Employee Listing'!$B$2:$K$26,5,FALSE),"")</f>
        <v>SUFTLL</v>
      </c>
      <c r="BA14" s="49">
        <f>IFERROR((VLOOKUP(AZ14,'Scoring Model Inputs'!$F$26:$G$28,2,FALSE)),0)</f>
        <v>0</v>
      </c>
      <c r="BB14" s="49">
        <f>IFERROR(VLOOKUP(C14,'Scoring Model Inputs'!$F$31:$G$33,2,FALSE),0)</f>
        <v>0</v>
      </c>
      <c r="BC14" s="35" t="str">
        <f>IFERROR(VLOOKUP(C14,'Employee Listing'!$B$2:$K$26,3,FALSE),"Unknown")</f>
        <v>F</v>
      </c>
      <c r="BD14" s="18">
        <f ca="1">IFERROR(('Scoring Model Inputs'!$G$36)-(VLOOKUP(C14,'Employee Listing'!$B$2:$K$26,9,FALSE)),"Unknown")</f>
        <v>16894</v>
      </c>
      <c r="BE14" s="49">
        <f t="shared" ca="1" si="21"/>
        <v>46.284931506849318</v>
      </c>
      <c r="BF14" s="18">
        <f ca="1">IFERROR(('Scoring Model Inputs'!$G$42)-(VLOOKUP(C14,'Employee Listing'!$B$2:$K$26,10,FALSE)),"Unknown")</f>
        <v>3235</v>
      </c>
      <c r="BG14" s="49">
        <f t="shared" ca="1" si="13"/>
        <v>8.8630136986301373</v>
      </c>
      <c r="BH14" t="str">
        <f>IFERROR(VLOOKUP(AX14,'Scoring Model Inputs'!$F$21:$H$23,3,FALSE),"")</f>
        <v>Suffolk</v>
      </c>
      <c r="BI14" t="str">
        <f>IFERROR(VLOOKUP(AZ14,'Scoring Model Inputs'!$F$26:$H$28,3,FALSE),"")</f>
        <v/>
      </c>
      <c r="BJ14" t="str">
        <f t="shared" si="22"/>
        <v/>
      </c>
      <c r="BK14" t="str">
        <f t="shared" si="23"/>
        <v>Suffolk</v>
      </c>
    </row>
    <row r="15" spans="1:63" x14ac:dyDescent="0.35">
      <c r="A15" s="4">
        <v>10</v>
      </c>
      <c r="B15" s="5" t="s">
        <v>201</v>
      </c>
      <c r="C15" s="5">
        <v>10</v>
      </c>
      <c r="D15" s="6">
        <v>751</v>
      </c>
      <c r="E15" s="7" t="s">
        <v>9</v>
      </c>
      <c r="F15" s="8">
        <v>0</v>
      </c>
      <c r="G15" s="8">
        <v>0</v>
      </c>
      <c r="H15" s="9">
        <v>3331.18</v>
      </c>
      <c r="I15" s="9">
        <v>22383.54</v>
      </c>
      <c r="J15" s="9">
        <v>0</v>
      </c>
      <c r="K15" s="9">
        <v>0</v>
      </c>
      <c r="L15" s="8">
        <f t="shared" si="0"/>
        <v>0</v>
      </c>
      <c r="M15">
        <f t="shared" si="1"/>
        <v>751</v>
      </c>
      <c r="N15">
        <f>IFERROR(VLOOKUP(A15,'PY -  December 2014'!$A$5:$I$144,3,FALSE),M15)</f>
        <v>804</v>
      </c>
      <c r="O15">
        <f>IFERROR(VLOOKUP(A15,'PY -  December 2014'!$A$5:$I$144,5,FALSE),0)</f>
        <v>0</v>
      </c>
      <c r="P15">
        <f>IFERROR(VLOOKUP(A15,'PY -  December 2014'!$A$5:$I$144,6,FALSE),0)</f>
        <v>0</v>
      </c>
      <c r="Q15" s="13">
        <f>IFERROR(VLOOKUP(A15,'PY -  December 2014'!$A$5:$I$144,7,FALSE),H15)</f>
        <v>5673.99</v>
      </c>
      <c r="R15" s="13">
        <f>IFERROR(VLOOKUP(A15,'PY -  December 2014'!$A$5:$I$144,8,FALSE),I15)</f>
        <v>4950.12</v>
      </c>
      <c r="S15" s="13">
        <f>IFERROR(VLOOKUP(A15,'PY -  December 2014'!$A$5:$I$144,9,FALSE),J15)</f>
        <v>2222.33</v>
      </c>
      <c r="T15">
        <f t="shared" si="2"/>
        <v>-53</v>
      </c>
      <c r="U15" s="14">
        <f t="shared" si="3"/>
        <v>0</v>
      </c>
      <c r="V15" s="14">
        <f t="shared" si="4"/>
        <v>0</v>
      </c>
      <c r="W15" s="13">
        <f t="shared" si="5"/>
        <v>-2342.81</v>
      </c>
      <c r="X15" s="13">
        <f t="shared" si="6"/>
        <v>17433.420000000002</v>
      </c>
      <c r="Y15" s="13">
        <f t="shared" si="7"/>
        <v>-2222.33</v>
      </c>
      <c r="Z15" s="15" t="str">
        <f t="shared" si="8"/>
        <v/>
      </c>
      <c r="AA15" s="15" t="str">
        <f t="shared" si="9"/>
        <v/>
      </c>
      <c r="AB15" s="15">
        <f t="shared" si="10"/>
        <v>-0.41290344184603778</v>
      </c>
      <c r="AC15" s="15">
        <f t="shared" si="11"/>
        <v>3.5218176529053844</v>
      </c>
      <c r="AD15" s="15">
        <f t="shared" si="12"/>
        <v>-1</v>
      </c>
      <c r="AE15">
        <f t="shared" si="14"/>
        <v>0</v>
      </c>
      <c r="AF15">
        <f>VLOOKUP(T15,'Scoring Model Inputs'!$F$4:$G$11,2,TRUE)</f>
        <v>20</v>
      </c>
      <c r="AG15">
        <f>VLOOKUP((O15+P15),'Scoring Model Inputs'!$F$14:$G$18,2,TRUE)</f>
        <v>0</v>
      </c>
      <c r="AH15">
        <f t="shared" si="15"/>
        <v>0</v>
      </c>
      <c r="AI15">
        <f t="shared" si="16"/>
        <v>0</v>
      </c>
      <c r="AJ15">
        <f t="shared" si="17"/>
        <v>0</v>
      </c>
      <c r="AK15">
        <f>IF(AW15&gt;'Scoring Model Inputs'!B25,'Scoring Model Inputs'!$D$16,0)</f>
        <v>0</v>
      </c>
      <c r="AL15" s="18">
        <f t="shared" si="18"/>
        <v>15</v>
      </c>
      <c r="AM15">
        <f>IFERROR(IF(BC15="M",'Scoring Model Inputs'!$D$22,0),0)</f>
        <v>5</v>
      </c>
      <c r="AN15">
        <f ca="1">IFERROR(VLOOKUP(BE15,'Scoring Model Inputs'!$F$37:$G$39,2,TRUE),0)</f>
        <v>5</v>
      </c>
      <c r="AO15">
        <f ca="1">IFERROR(VLOOKUP(BG15,'Scoring Model Inputs'!$F$43:$G$44,2,TRUE),0)</f>
        <v>0</v>
      </c>
      <c r="AP15">
        <f t="shared" ca="1" si="19"/>
        <v>45</v>
      </c>
      <c r="AQ15">
        <f>IF(AND(W15&lt;(-'Scoring Model Inputs'!$C$10),AB15&lt;(-'Scoring Model Inputs'!$B$10)),'Scoring Model Inputs'!$D$10,0)</f>
        <v>0</v>
      </c>
      <c r="AR15">
        <f>IF(AND(W15&lt;(-'Scoring Model Inputs'!$C$11),AB15&lt;(-'Scoring Model Inputs'!$B$11)),'Scoring Model Inputs'!$D$11,0)</f>
        <v>0</v>
      </c>
      <c r="AS15">
        <f>IF(AND(X15&gt;('Scoring Model Inputs'!$C$12),AC15&gt;('Scoring Model Inputs'!$B$12)),'Scoring Model Inputs'!$D$12,0)</f>
        <v>0</v>
      </c>
      <c r="AT15">
        <f>IF(AND(X15&gt;('Scoring Model Inputs'!$C$13),AC15&gt;('Scoring Model Inputs'!$B$13)),'Scoring Model Inputs'!$D$13,0)</f>
        <v>0</v>
      </c>
      <c r="AU15">
        <f>IF(AND(Y15&gt;('Scoring Model Inputs'!$C$14),AD15&gt;('Scoring Model Inputs'!$B$14)),'Scoring Model Inputs'!$D$14,0)</f>
        <v>0</v>
      </c>
      <c r="AV15">
        <f>IF(AND(Y15&gt;('Scoring Model Inputs'!$C$15),AD15&gt;('Scoring Model Inputs'!$B$15)),'Scoring Model Inputs'!$D$15,0)</f>
        <v>0</v>
      </c>
      <c r="AW15" s="15">
        <f t="shared" si="20"/>
        <v>0</v>
      </c>
      <c r="AX15" s="15" t="str">
        <f>IFERROR(VLOOKUP(C15,'Employee Listing'!$B$2:$K$26,4,FALSE),"")</f>
        <v>957</v>
      </c>
      <c r="AY15" s="49">
        <f>IFERROR(VLOOKUP(AX15,'Scoring Model Inputs'!$F$21:$G$23,2,FALSE),0)</f>
        <v>0</v>
      </c>
      <c r="AZ15" s="15" t="str">
        <f>IFERROR(VLOOKUP(C15,'Employee Listing'!$B$2:$K$26,5,FALSE),"")</f>
        <v>ACCTNG</v>
      </c>
      <c r="BA15" s="49">
        <f>IFERROR((VLOOKUP(AZ15,'Scoring Model Inputs'!$F$26:$G$28,2,FALSE)),0)</f>
        <v>15</v>
      </c>
      <c r="BB15" s="49">
        <f>IFERROR(VLOOKUP(C15,'Scoring Model Inputs'!$F$31:$G$33,2,FALSE),0)</f>
        <v>0</v>
      </c>
      <c r="BC15" s="35" t="str">
        <f>IFERROR(VLOOKUP(C15,'Employee Listing'!$B$2:$K$26,3,FALSE),"Unknown")</f>
        <v>M</v>
      </c>
      <c r="BD15" s="18">
        <f ca="1">IFERROR(('Scoring Model Inputs'!$G$36)-(VLOOKUP(C15,'Employee Listing'!$B$2:$K$26,9,FALSE)),"Unknown")</f>
        <v>11441</v>
      </c>
      <c r="BE15" s="49">
        <f t="shared" ca="1" si="21"/>
        <v>31.345205479452055</v>
      </c>
      <c r="BF15" s="18">
        <f ca="1">IFERROR(('Scoring Model Inputs'!$G$42)-(VLOOKUP(C15,'Employee Listing'!$B$2:$K$26,10,FALSE)),"Unknown")</f>
        <v>1316</v>
      </c>
      <c r="BG15" s="49">
        <f t="shared" ca="1" si="13"/>
        <v>3.6054794520547944</v>
      </c>
      <c r="BH15" t="str">
        <f>IFERROR(VLOOKUP(AX15,'Scoring Model Inputs'!$F$21:$H$23,3,FALSE),"")</f>
        <v/>
      </c>
      <c r="BI15" t="str">
        <f>IFERROR(VLOOKUP(AZ15,'Scoring Model Inputs'!$F$26:$H$28,3,FALSE),"")</f>
        <v>*Accounting</v>
      </c>
      <c r="BJ15" t="str">
        <f t="shared" si="22"/>
        <v/>
      </c>
      <c r="BK15" t="str">
        <f t="shared" si="23"/>
        <v>*Accounting</v>
      </c>
    </row>
    <row r="16" spans="1:63" x14ac:dyDescent="0.35">
      <c r="A16" s="4">
        <v>11</v>
      </c>
      <c r="B16" s="5" t="s">
        <v>202</v>
      </c>
      <c r="C16" s="5">
        <v>11</v>
      </c>
      <c r="D16" s="6">
        <v>742</v>
      </c>
      <c r="E16" s="7" t="s">
        <v>9</v>
      </c>
      <c r="F16" s="8">
        <v>0</v>
      </c>
      <c r="G16" s="8">
        <v>0</v>
      </c>
      <c r="H16" s="9">
        <v>10847.06</v>
      </c>
      <c r="I16" s="9">
        <v>35065.949999999997</v>
      </c>
      <c r="J16" s="9">
        <v>18299.73</v>
      </c>
      <c r="K16" s="9">
        <v>20000</v>
      </c>
      <c r="L16" s="8">
        <f t="shared" si="0"/>
        <v>0</v>
      </c>
      <c r="M16">
        <f t="shared" si="1"/>
        <v>742</v>
      </c>
      <c r="N16">
        <f>IFERROR(VLOOKUP(A16,'PY -  December 2014'!$A$5:$I$144,3,FALSE),M16)</f>
        <v>782</v>
      </c>
      <c r="O16">
        <f>IFERROR(VLOOKUP(A16,'PY -  December 2014'!$A$5:$I$144,5,FALSE),0)</f>
        <v>0</v>
      </c>
      <c r="P16">
        <f>IFERROR(VLOOKUP(A16,'PY -  December 2014'!$A$5:$I$144,6,FALSE),0)</f>
        <v>0</v>
      </c>
      <c r="Q16" s="13">
        <f>IFERROR(VLOOKUP(A16,'PY -  December 2014'!$A$5:$I$144,7,FALSE),H16)</f>
        <v>87851.96</v>
      </c>
      <c r="R16" s="13">
        <f>IFERROR(VLOOKUP(A16,'PY -  December 2014'!$A$5:$I$144,8,FALSE),I16)</f>
        <v>17479.98</v>
      </c>
      <c r="S16" s="13">
        <f>IFERROR(VLOOKUP(A16,'PY -  December 2014'!$A$5:$I$144,9,FALSE),J16)</f>
        <v>1600.64</v>
      </c>
      <c r="T16">
        <f t="shared" si="2"/>
        <v>-40</v>
      </c>
      <c r="U16" s="14">
        <f t="shared" si="3"/>
        <v>0</v>
      </c>
      <c r="V16" s="14">
        <f t="shared" si="4"/>
        <v>0</v>
      </c>
      <c r="W16" s="13">
        <f t="shared" si="5"/>
        <v>-77004.900000000009</v>
      </c>
      <c r="X16" s="13">
        <f t="shared" si="6"/>
        <v>17585.969999999998</v>
      </c>
      <c r="Y16" s="13">
        <f t="shared" si="7"/>
        <v>16699.09</v>
      </c>
      <c r="Z16" s="15" t="str">
        <f t="shared" si="8"/>
        <v/>
      </c>
      <c r="AA16" s="15" t="str">
        <f t="shared" si="9"/>
        <v/>
      </c>
      <c r="AB16" s="15">
        <f t="shared" si="10"/>
        <v>-0.87653024474354357</v>
      </c>
      <c r="AC16" s="15">
        <f t="shared" si="11"/>
        <v>1.006063508081817</v>
      </c>
      <c r="AD16" s="15">
        <f t="shared" si="12"/>
        <v>10.432758146741303</v>
      </c>
      <c r="AE16">
        <f t="shared" si="14"/>
        <v>0</v>
      </c>
      <c r="AF16">
        <f>VLOOKUP(T16,'Scoring Model Inputs'!$F$4:$G$11,2,TRUE)</f>
        <v>0</v>
      </c>
      <c r="AG16">
        <f>VLOOKUP((O16+P16),'Scoring Model Inputs'!$F$14:$G$18,2,TRUE)</f>
        <v>0</v>
      </c>
      <c r="AH16">
        <f t="shared" si="15"/>
        <v>10</v>
      </c>
      <c r="AI16">
        <f t="shared" si="16"/>
        <v>0</v>
      </c>
      <c r="AJ16">
        <f t="shared" si="17"/>
        <v>10</v>
      </c>
      <c r="AK16">
        <f>IF(AW16&gt;'Scoring Model Inputs'!B26,'Scoring Model Inputs'!$D$16,0)</f>
        <v>10</v>
      </c>
      <c r="AL16" s="18">
        <f t="shared" si="18"/>
        <v>15</v>
      </c>
      <c r="AM16">
        <f>IFERROR(IF(BC16="M",'Scoring Model Inputs'!$D$22,0),0)</f>
        <v>0</v>
      </c>
      <c r="AN16">
        <f ca="1">IFERROR(VLOOKUP(BE16,'Scoring Model Inputs'!$F$37:$G$39,2,TRUE),0)</f>
        <v>5</v>
      </c>
      <c r="AO16">
        <f ca="1">IFERROR(VLOOKUP(BG16,'Scoring Model Inputs'!$F$43:$G$44,2,TRUE),0)</f>
        <v>5</v>
      </c>
      <c r="AP16">
        <f t="shared" ca="1" si="19"/>
        <v>55</v>
      </c>
      <c r="AQ16">
        <f>IF(AND(W16&lt;(-'Scoring Model Inputs'!$C$10),AB16&lt;(-'Scoring Model Inputs'!$B$10)),'Scoring Model Inputs'!$D$10,0)</f>
        <v>5</v>
      </c>
      <c r="AR16">
        <f>IF(AND(W16&lt;(-'Scoring Model Inputs'!$C$11),AB16&lt;(-'Scoring Model Inputs'!$B$11)),'Scoring Model Inputs'!$D$11,0)</f>
        <v>10</v>
      </c>
      <c r="AS16">
        <f>IF(AND(X16&gt;('Scoring Model Inputs'!$C$12),AC16&gt;('Scoring Model Inputs'!$B$12)),'Scoring Model Inputs'!$D$12,0)</f>
        <v>0</v>
      </c>
      <c r="AT16">
        <f>IF(AND(X16&gt;('Scoring Model Inputs'!$C$13),AC16&gt;('Scoring Model Inputs'!$B$13)),'Scoring Model Inputs'!$D$13,0)</f>
        <v>0</v>
      </c>
      <c r="AU16">
        <f>IF(AND(Y16&gt;('Scoring Model Inputs'!$C$14),AD16&gt;('Scoring Model Inputs'!$B$14)),'Scoring Model Inputs'!$D$14,0)</f>
        <v>5</v>
      </c>
      <c r="AV16">
        <f>IF(AND(Y16&gt;('Scoring Model Inputs'!$C$15),AD16&gt;('Scoring Model Inputs'!$B$15)),'Scoring Model Inputs'!$D$15,0)</f>
        <v>10</v>
      </c>
      <c r="AW16" s="15">
        <f t="shared" si="20"/>
        <v>0.91498649999999992</v>
      </c>
      <c r="AX16" s="15" t="str">
        <f>IFERROR(VLOOKUP(C16,'Employee Listing'!$B$2:$K$26,4,FALSE),"")</f>
        <v>902</v>
      </c>
      <c r="AY16" s="49">
        <f>IFERROR(VLOOKUP(AX16,'Scoring Model Inputs'!$F$21:$G$23,2,FALSE),0)</f>
        <v>0</v>
      </c>
      <c r="AZ16" s="15" t="str">
        <f>IFERROR(VLOOKUP(C16,'Employee Listing'!$B$2:$K$26,5,FALSE),"")</f>
        <v>HR</v>
      </c>
      <c r="BA16" s="49">
        <f>IFERROR((VLOOKUP(AZ16,'Scoring Model Inputs'!$F$26:$G$28,2,FALSE)),0)</f>
        <v>15</v>
      </c>
      <c r="BB16" s="49">
        <f>IFERROR(VLOOKUP(C16,'Scoring Model Inputs'!$F$31:$G$33,2,FALSE),0)</f>
        <v>0</v>
      </c>
      <c r="BC16" s="35" t="str">
        <f>IFERROR(VLOOKUP(C16,'Employee Listing'!$B$2:$K$26,3,FALSE),"Unknown")</f>
        <v>F</v>
      </c>
      <c r="BD16" s="18">
        <f ca="1">IFERROR(('Scoring Model Inputs'!$G$36)-(VLOOKUP(C16,'Employee Listing'!$B$2:$K$26,9,FALSE)),"Unknown")</f>
        <v>13100</v>
      </c>
      <c r="BE16" s="49">
        <f t="shared" ca="1" si="21"/>
        <v>35.890410958904113</v>
      </c>
      <c r="BF16" s="18">
        <f ca="1">IFERROR(('Scoring Model Inputs'!$G$42)-(VLOOKUP(C16,'Employee Listing'!$B$2:$K$26,10,FALSE)),"Unknown")</f>
        <v>4950</v>
      </c>
      <c r="BG16" s="49">
        <f t="shared" ca="1" si="13"/>
        <v>13.561643835616438</v>
      </c>
      <c r="BH16" t="str">
        <f>IFERROR(VLOOKUP(AX16,'Scoring Model Inputs'!$F$21:$H$23,3,FALSE),"")</f>
        <v/>
      </c>
      <c r="BI16" t="str">
        <f>IFERROR(VLOOKUP(AZ16,'Scoring Model Inputs'!$F$26:$H$28,3,FALSE),"")</f>
        <v>*Human Resources</v>
      </c>
      <c r="BJ16" t="str">
        <f t="shared" si="22"/>
        <v/>
      </c>
      <c r="BK16" t="str">
        <f t="shared" si="23"/>
        <v>*Human Resources</v>
      </c>
    </row>
    <row r="17" spans="1:63" x14ac:dyDescent="0.35">
      <c r="A17" s="4">
        <v>12</v>
      </c>
      <c r="B17" s="5" t="s">
        <v>203</v>
      </c>
      <c r="C17" s="5">
        <v>12</v>
      </c>
      <c r="D17" s="6">
        <v>704</v>
      </c>
      <c r="E17" s="7" t="s">
        <v>9</v>
      </c>
      <c r="F17" s="8">
        <v>0</v>
      </c>
      <c r="G17" s="8">
        <v>0</v>
      </c>
      <c r="H17" s="9">
        <v>2586.19</v>
      </c>
      <c r="I17" s="9">
        <v>43479.96</v>
      </c>
      <c r="J17" s="9">
        <v>251.11</v>
      </c>
      <c r="K17" s="9">
        <v>500</v>
      </c>
      <c r="L17" s="8">
        <f t="shared" si="0"/>
        <v>0</v>
      </c>
      <c r="M17">
        <f t="shared" si="1"/>
        <v>704</v>
      </c>
      <c r="N17">
        <f>IFERROR(VLOOKUP(A17,'PY -  December 2014'!$A$5:$I$144,3,FALSE),M17)</f>
        <v>544</v>
      </c>
      <c r="O17">
        <f>IFERROR(VLOOKUP(A17,'PY -  December 2014'!$A$5:$I$144,5,FALSE),0)</f>
        <v>7</v>
      </c>
      <c r="P17">
        <f>IFERROR(VLOOKUP(A17,'PY -  December 2014'!$A$5:$I$144,6,FALSE),0)</f>
        <v>94</v>
      </c>
      <c r="Q17" s="13">
        <f>IFERROR(VLOOKUP(A17,'PY -  December 2014'!$A$5:$I$144,7,FALSE),H17)</f>
        <v>5526.98</v>
      </c>
      <c r="R17" s="13">
        <f>IFERROR(VLOOKUP(A17,'PY -  December 2014'!$A$5:$I$144,8,FALSE),I17)</f>
        <v>5594.42</v>
      </c>
      <c r="S17" s="13">
        <f>IFERROR(VLOOKUP(A17,'PY -  December 2014'!$A$5:$I$144,9,FALSE),J17)</f>
        <v>0</v>
      </c>
      <c r="T17">
        <f t="shared" si="2"/>
        <v>160</v>
      </c>
      <c r="U17" s="14">
        <f t="shared" si="3"/>
        <v>-7</v>
      </c>
      <c r="V17" s="14">
        <f t="shared" si="4"/>
        <v>-94</v>
      </c>
      <c r="W17" s="13">
        <f t="shared" si="5"/>
        <v>-2940.7899999999995</v>
      </c>
      <c r="X17" s="13">
        <f t="shared" si="6"/>
        <v>37885.54</v>
      </c>
      <c r="Y17" s="13">
        <f t="shared" si="7"/>
        <v>251.11</v>
      </c>
      <c r="Z17" s="15">
        <f t="shared" si="8"/>
        <v>-1</v>
      </c>
      <c r="AA17" s="15">
        <f t="shared" si="9"/>
        <v>-1</v>
      </c>
      <c r="AB17" s="15">
        <f t="shared" si="10"/>
        <v>-0.53207900155238474</v>
      </c>
      <c r="AC17" s="15">
        <f t="shared" si="11"/>
        <v>6.7720228370411943</v>
      </c>
      <c r="AD17" s="15" t="str">
        <f t="shared" si="12"/>
        <v/>
      </c>
      <c r="AE17">
        <f t="shared" si="14"/>
        <v>0</v>
      </c>
      <c r="AF17">
        <f>VLOOKUP(T17,'Scoring Model Inputs'!$F$4:$G$11,2,TRUE)</f>
        <v>0</v>
      </c>
      <c r="AG17">
        <f>VLOOKUP((O17+P17),'Scoring Model Inputs'!$F$14:$G$18,2,TRUE)</f>
        <v>40</v>
      </c>
      <c r="AH17">
        <f t="shared" si="15"/>
        <v>0</v>
      </c>
      <c r="AI17">
        <f t="shared" si="16"/>
        <v>5</v>
      </c>
      <c r="AJ17">
        <f t="shared" si="17"/>
        <v>0</v>
      </c>
      <c r="AK17">
        <f>IF(AW17&gt;'Scoring Model Inputs'!B27,'Scoring Model Inputs'!$D$16,0)</f>
        <v>10</v>
      </c>
      <c r="AL17" s="18">
        <f t="shared" si="18"/>
        <v>15</v>
      </c>
      <c r="AM17">
        <f>IFERROR(IF(BC17="M",'Scoring Model Inputs'!$D$22,0),0)</f>
        <v>5</v>
      </c>
      <c r="AN17">
        <f ca="1">IFERROR(VLOOKUP(BE17,'Scoring Model Inputs'!$F$37:$G$39,2,TRUE),0)</f>
        <v>0</v>
      </c>
      <c r="AO17">
        <f ca="1">IFERROR(VLOOKUP(BG17,'Scoring Model Inputs'!$F$43:$G$44,2,TRUE),0)</f>
        <v>0</v>
      </c>
      <c r="AP17">
        <f t="shared" ca="1" si="19"/>
        <v>75</v>
      </c>
      <c r="AQ17">
        <f>IF(AND(W17&lt;(-'Scoring Model Inputs'!$C$10),AB17&lt;(-'Scoring Model Inputs'!$B$10)),'Scoring Model Inputs'!$D$10,0)</f>
        <v>0</v>
      </c>
      <c r="AR17">
        <f>IF(AND(W17&lt;(-'Scoring Model Inputs'!$C$11),AB17&lt;(-'Scoring Model Inputs'!$B$11)),'Scoring Model Inputs'!$D$11,0)</f>
        <v>0</v>
      </c>
      <c r="AS17">
        <f>IF(AND(X17&gt;('Scoring Model Inputs'!$C$12),AC17&gt;('Scoring Model Inputs'!$B$12)),'Scoring Model Inputs'!$D$12,0)</f>
        <v>5</v>
      </c>
      <c r="AT17">
        <f>IF(AND(X17&gt;('Scoring Model Inputs'!$C$13),AC17&gt;('Scoring Model Inputs'!$B$13)),'Scoring Model Inputs'!$D$13,0)</f>
        <v>0</v>
      </c>
      <c r="AU17">
        <f>IF(AND(Y17&gt;('Scoring Model Inputs'!$C$14),AD17&gt;('Scoring Model Inputs'!$B$14)),'Scoring Model Inputs'!$D$14,0)</f>
        <v>0</v>
      </c>
      <c r="AV17">
        <f>IF(AND(Y17&gt;('Scoring Model Inputs'!$C$15),AD17&gt;('Scoring Model Inputs'!$B$15)),'Scoring Model Inputs'!$D$15,0)</f>
        <v>0</v>
      </c>
      <c r="AW17" s="15">
        <f t="shared" si="20"/>
        <v>0.50222</v>
      </c>
      <c r="AX17" s="15" t="str">
        <f>IFERROR(VLOOKUP(C17,'Employee Listing'!$B$2:$K$26,4,FALSE),"")</f>
        <v>CHES</v>
      </c>
      <c r="AY17" s="49">
        <f>IFERROR(VLOOKUP(AX17,'Scoring Model Inputs'!$F$21:$G$23,2,FALSE),0)</f>
        <v>15</v>
      </c>
      <c r="AZ17" s="15" t="str">
        <f>IFERROR(VLOOKUP(C17,'Employee Listing'!$B$2:$K$26,5,FALSE),"")</f>
        <v>CHSTLL</v>
      </c>
      <c r="BA17" s="49">
        <f>IFERROR((VLOOKUP(AZ17,'Scoring Model Inputs'!$F$26:$G$28,2,FALSE)),0)</f>
        <v>0</v>
      </c>
      <c r="BB17" s="49">
        <f>IFERROR(VLOOKUP(C17,'Scoring Model Inputs'!$F$31:$G$33,2,FALSE),0)</f>
        <v>0</v>
      </c>
      <c r="BC17" s="35" t="str">
        <f>IFERROR(VLOOKUP(C17,'Employee Listing'!$B$2:$K$26,3,FALSE),"Unknown")</f>
        <v>M</v>
      </c>
      <c r="BD17" s="18">
        <f ca="1">IFERROR(('Scoring Model Inputs'!$G$36)-(VLOOKUP(C17,'Employee Listing'!$B$2:$K$26,9,FALSE)),"Unknown")</f>
        <v>9558</v>
      </c>
      <c r="BE17" s="49">
        <f t="shared" ca="1" si="21"/>
        <v>26.186301369863013</v>
      </c>
      <c r="BF17" s="18">
        <f ca="1">IFERROR(('Scoring Model Inputs'!$G$42)-(VLOOKUP(C17,'Employee Listing'!$B$2:$K$26,10,FALSE)),"Unknown")</f>
        <v>554</v>
      </c>
      <c r="BG17" s="49">
        <f t="shared" ca="1" si="13"/>
        <v>1.5178082191780822</v>
      </c>
      <c r="BH17" t="str">
        <f>IFERROR(VLOOKUP(AX17,'Scoring Model Inputs'!$F$21:$H$23,3,FALSE),"")</f>
        <v>Chesapeake</v>
      </c>
      <c r="BI17" t="str">
        <f>IFERROR(VLOOKUP(AZ17,'Scoring Model Inputs'!$F$26:$H$28,3,FALSE),"")</f>
        <v/>
      </c>
      <c r="BJ17" t="str">
        <f t="shared" si="22"/>
        <v/>
      </c>
      <c r="BK17" t="str">
        <f t="shared" si="23"/>
        <v>Chesapeake</v>
      </c>
    </row>
    <row r="18" spans="1:63" x14ac:dyDescent="0.35">
      <c r="A18" s="4">
        <v>13</v>
      </c>
      <c r="B18" s="5" t="s">
        <v>204</v>
      </c>
      <c r="C18" s="5">
        <v>13</v>
      </c>
      <c r="D18" s="6">
        <v>719</v>
      </c>
      <c r="E18" s="7" t="s">
        <v>9</v>
      </c>
      <c r="F18" s="8">
        <v>0</v>
      </c>
      <c r="G18" s="8">
        <v>0</v>
      </c>
      <c r="H18" s="9">
        <v>2236.94</v>
      </c>
      <c r="I18" s="9">
        <v>0</v>
      </c>
      <c r="J18" s="9">
        <v>24493.66</v>
      </c>
      <c r="K18" s="9">
        <v>24500</v>
      </c>
      <c r="L18" s="8">
        <f t="shared" si="0"/>
        <v>0</v>
      </c>
      <c r="M18">
        <f t="shared" si="1"/>
        <v>719</v>
      </c>
      <c r="N18">
        <f>IFERROR(VLOOKUP(A18,'PY -  December 2014'!$A$5:$I$144,3,FALSE),M18)</f>
        <v>759</v>
      </c>
      <c r="O18">
        <f>IFERROR(VLOOKUP(A18,'PY -  December 2014'!$A$5:$I$144,5,FALSE),0)</f>
        <v>0</v>
      </c>
      <c r="P18">
        <f>IFERROR(VLOOKUP(A18,'PY -  December 2014'!$A$5:$I$144,6,FALSE),0)</f>
        <v>0</v>
      </c>
      <c r="Q18" s="13">
        <f>IFERROR(VLOOKUP(A18,'PY -  December 2014'!$A$5:$I$144,7,FALSE),H18)</f>
        <v>46109.5</v>
      </c>
      <c r="R18" s="13">
        <f>IFERROR(VLOOKUP(A18,'PY -  December 2014'!$A$5:$I$144,8,FALSE),I18)</f>
        <v>12500</v>
      </c>
      <c r="S18" s="13">
        <f>IFERROR(VLOOKUP(A18,'PY -  December 2014'!$A$5:$I$144,9,FALSE),J18)</f>
        <v>732.17</v>
      </c>
      <c r="T18">
        <f t="shared" si="2"/>
        <v>-40</v>
      </c>
      <c r="U18" s="14">
        <f t="shared" si="3"/>
        <v>0</v>
      </c>
      <c r="V18" s="14">
        <f t="shared" si="4"/>
        <v>0</v>
      </c>
      <c r="W18" s="13">
        <f t="shared" si="5"/>
        <v>-43872.56</v>
      </c>
      <c r="X18" s="13">
        <f t="shared" si="6"/>
        <v>-12500</v>
      </c>
      <c r="Y18" s="13">
        <f t="shared" si="7"/>
        <v>23761.49</v>
      </c>
      <c r="Z18" s="15" t="str">
        <f t="shared" si="8"/>
        <v/>
      </c>
      <c r="AA18" s="15" t="str">
        <f t="shared" si="9"/>
        <v/>
      </c>
      <c r="AB18" s="15">
        <f t="shared" si="10"/>
        <v>-0.95148635313763974</v>
      </c>
      <c r="AC18" s="15">
        <f t="shared" si="11"/>
        <v>-1</v>
      </c>
      <c r="AD18" s="15">
        <f t="shared" si="12"/>
        <v>32.453514894081977</v>
      </c>
      <c r="AE18">
        <f t="shared" si="14"/>
        <v>0</v>
      </c>
      <c r="AF18">
        <f>VLOOKUP(T18,'Scoring Model Inputs'!$F$4:$G$11,2,TRUE)</f>
        <v>0</v>
      </c>
      <c r="AG18">
        <f>VLOOKUP((O18+P18),'Scoring Model Inputs'!$F$14:$G$18,2,TRUE)</f>
        <v>0</v>
      </c>
      <c r="AH18">
        <f t="shared" si="15"/>
        <v>10</v>
      </c>
      <c r="AI18">
        <f t="shared" si="16"/>
        <v>0</v>
      </c>
      <c r="AJ18">
        <f t="shared" si="17"/>
        <v>10</v>
      </c>
      <c r="AK18">
        <f>IF(AW18&gt;'Scoring Model Inputs'!B28,'Scoring Model Inputs'!$D$16,0)</f>
        <v>10</v>
      </c>
      <c r="AL18" s="18">
        <f t="shared" si="18"/>
        <v>15</v>
      </c>
      <c r="AM18">
        <f>IFERROR(IF(BC18="M",'Scoring Model Inputs'!$D$22,0),0)</f>
        <v>0</v>
      </c>
      <c r="AN18">
        <f ca="1">IFERROR(VLOOKUP(BE18,'Scoring Model Inputs'!$F$37:$G$39,2,TRUE),0)</f>
        <v>0</v>
      </c>
      <c r="AO18">
        <f ca="1">IFERROR(VLOOKUP(BG18,'Scoring Model Inputs'!$F$43:$G$44,2,TRUE),0)</f>
        <v>5</v>
      </c>
      <c r="AP18">
        <f t="shared" ca="1" si="19"/>
        <v>50</v>
      </c>
      <c r="AQ18">
        <f>IF(AND(W18&lt;(-'Scoring Model Inputs'!$C$10),AB18&lt;(-'Scoring Model Inputs'!$B$10)),'Scoring Model Inputs'!$D$10,0)</f>
        <v>5</v>
      </c>
      <c r="AR18">
        <f>IF(AND(W18&lt;(-'Scoring Model Inputs'!$C$11),AB18&lt;(-'Scoring Model Inputs'!$B$11)),'Scoring Model Inputs'!$D$11,0)</f>
        <v>10</v>
      </c>
      <c r="AS18">
        <f>IF(AND(X18&gt;('Scoring Model Inputs'!$C$12),AC18&gt;('Scoring Model Inputs'!$B$12)),'Scoring Model Inputs'!$D$12,0)</f>
        <v>0</v>
      </c>
      <c r="AT18">
        <f>IF(AND(X18&gt;('Scoring Model Inputs'!$C$13),AC18&gt;('Scoring Model Inputs'!$B$13)),'Scoring Model Inputs'!$D$13,0)</f>
        <v>0</v>
      </c>
      <c r="AU18">
        <f>IF(AND(Y18&gt;('Scoring Model Inputs'!$C$14),AD18&gt;('Scoring Model Inputs'!$B$14)),'Scoring Model Inputs'!$D$14,0)</f>
        <v>5</v>
      </c>
      <c r="AV18">
        <f>IF(AND(Y18&gt;('Scoring Model Inputs'!$C$15),AD18&gt;('Scoring Model Inputs'!$B$15)),'Scoring Model Inputs'!$D$15,0)</f>
        <v>10</v>
      </c>
      <c r="AW18" s="15">
        <f t="shared" si="20"/>
        <v>0.99974122448979597</v>
      </c>
      <c r="AX18" s="15" t="str">
        <f>IFERROR(VLOOKUP(C18,'Employee Listing'!$B$2:$K$26,4,FALSE),"")</f>
        <v>415</v>
      </c>
      <c r="AY18" s="49">
        <f>IFERROR(VLOOKUP(AX18,'Scoring Model Inputs'!$F$21:$G$23,2,FALSE),0)</f>
        <v>0</v>
      </c>
      <c r="AZ18" s="15" t="str">
        <f>IFERROR(VLOOKUP(C18,'Employee Listing'!$B$2:$K$26,5,FALSE),"")</f>
        <v>CLOFF</v>
      </c>
      <c r="BA18" s="49">
        <f>IFERROR((VLOOKUP(AZ18,'Scoring Model Inputs'!$F$26:$G$28,2,FALSE)),0)</f>
        <v>15</v>
      </c>
      <c r="BB18" s="49">
        <f>IFERROR(VLOOKUP(C18,'Scoring Model Inputs'!$F$31:$G$33,2,FALSE),0)</f>
        <v>0</v>
      </c>
      <c r="BC18" s="35" t="str">
        <f>IFERROR(VLOOKUP(C18,'Employee Listing'!$B$2:$K$26,3,FALSE),"Unknown")</f>
        <v>F</v>
      </c>
      <c r="BD18" s="18">
        <f ca="1">IFERROR(('Scoring Model Inputs'!$G$36)-(VLOOKUP(C18,'Employee Listing'!$B$2:$K$26,9,FALSE)),"Unknown")</f>
        <v>19260</v>
      </c>
      <c r="BE18" s="49">
        <f t="shared" ca="1" si="21"/>
        <v>52.767123287671232</v>
      </c>
      <c r="BF18" s="18">
        <f ca="1">IFERROR(('Scoring Model Inputs'!$G$42)-(VLOOKUP(C18,'Employee Listing'!$B$2:$K$26,10,FALSE)),"Unknown")</f>
        <v>2654</v>
      </c>
      <c r="BG18" s="49">
        <f t="shared" ca="1" si="13"/>
        <v>7.2712328767123289</v>
      </c>
      <c r="BH18" t="str">
        <f>IFERROR(VLOOKUP(AX18,'Scoring Model Inputs'!$F$21:$H$23,3,FALSE),"")</f>
        <v/>
      </c>
      <c r="BI18" t="str">
        <f>IFERROR(VLOOKUP(AZ18,'Scoring Model Inputs'!$F$26:$H$28,3,FALSE),"")</f>
        <v>*Loan Officer</v>
      </c>
      <c r="BJ18" t="str">
        <f t="shared" si="22"/>
        <v/>
      </c>
      <c r="BK18" t="str">
        <f t="shared" si="23"/>
        <v>*Loan Officer</v>
      </c>
    </row>
    <row r="19" spans="1:63" x14ac:dyDescent="0.35">
      <c r="A19" s="4">
        <v>14</v>
      </c>
      <c r="B19" s="5" t="s">
        <v>205</v>
      </c>
      <c r="C19" s="5">
        <v>14</v>
      </c>
      <c r="D19" s="6">
        <v>797</v>
      </c>
      <c r="E19" s="7" t="s">
        <v>9</v>
      </c>
      <c r="F19" s="8">
        <v>0</v>
      </c>
      <c r="G19" s="8">
        <v>0</v>
      </c>
      <c r="H19" s="9">
        <v>8798.18</v>
      </c>
      <c r="I19" s="9">
        <v>0</v>
      </c>
      <c r="J19" s="9">
        <v>674.42</v>
      </c>
      <c r="K19" s="9">
        <v>6000</v>
      </c>
      <c r="L19" s="8">
        <f t="shared" si="0"/>
        <v>0</v>
      </c>
      <c r="M19">
        <f t="shared" si="1"/>
        <v>797</v>
      </c>
      <c r="N19">
        <f>IFERROR(VLOOKUP(A19,'PY -  December 2014'!$A$5:$I$144,3,FALSE),M19)</f>
        <v>753</v>
      </c>
      <c r="O19">
        <f>IFERROR(VLOOKUP(A19,'PY -  December 2014'!$A$5:$I$144,5,FALSE),0)</f>
        <v>0</v>
      </c>
      <c r="P19">
        <f>IFERROR(VLOOKUP(A19,'PY -  December 2014'!$A$5:$I$144,6,FALSE),0)</f>
        <v>0</v>
      </c>
      <c r="Q19" s="13">
        <f>IFERROR(VLOOKUP(A19,'PY -  December 2014'!$A$5:$I$144,7,FALSE),H19)</f>
        <v>5452.27</v>
      </c>
      <c r="R19" s="13">
        <f>IFERROR(VLOOKUP(A19,'PY -  December 2014'!$A$5:$I$144,8,FALSE),I19)</f>
        <v>15601.37</v>
      </c>
      <c r="S19" s="13">
        <f>IFERROR(VLOOKUP(A19,'PY -  December 2014'!$A$5:$I$144,9,FALSE),J19)</f>
        <v>17913.87</v>
      </c>
      <c r="T19">
        <f t="shared" si="2"/>
        <v>44</v>
      </c>
      <c r="U19" s="14">
        <f t="shared" si="3"/>
        <v>0</v>
      </c>
      <c r="V19" s="14">
        <f t="shared" si="4"/>
        <v>0</v>
      </c>
      <c r="W19" s="13">
        <f t="shared" si="5"/>
        <v>3345.91</v>
      </c>
      <c r="X19" s="13">
        <f t="shared" si="6"/>
        <v>-15601.37</v>
      </c>
      <c r="Y19" s="13">
        <f t="shared" si="7"/>
        <v>-17239.45</v>
      </c>
      <c r="Z19" s="15" t="str">
        <f t="shared" si="8"/>
        <v/>
      </c>
      <c r="AA19" s="15" t="str">
        <f t="shared" si="9"/>
        <v/>
      </c>
      <c r="AB19" s="15">
        <f t="shared" si="10"/>
        <v>0.61367283718524568</v>
      </c>
      <c r="AC19" s="15">
        <f t="shared" si="11"/>
        <v>-1</v>
      </c>
      <c r="AD19" s="15">
        <f t="shared" si="12"/>
        <v>-0.96235207691023783</v>
      </c>
      <c r="AE19">
        <f t="shared" si="14"/>
        <v>0</v>
      </c>
      <c r="AF19">
        <f>VLOOKUP(T19,'Scoring Model Inputs'!$F$4:$G$11,2,TRUE)</f>
        <v>0</v>
      </c>
      <c r="AG19">
        <f>VLOOKUP((O19+P19),'Scoring Model Inputs'!$F$14:$G$18,2,TRUE)</f>
        <v>0</v>
      </c>
      <c r="AH19">
        <f t="shared" si="15"/>
        <v>0</v>
      </c>
      <c r="AI19">
        <f t="shared" si="16"/>
        <v>0</v>
      </c>
      <c r="AJ19">
        <f t="shared" si="17"/>
        <v>0</v>
      </c>
      <c r="AK19">
        <f>IF(AW19&gt;'Scoring Model Inputs'!B29,'Scoring Model Inputs'!$D$16,0)</f>
        <v>10</v>
      </c>
      <c r="AL19" s="18">
        <f t="shared" si="18"/>
        <v>15</v>
      </c>
      <c r="AM19">
        <f>IFERROR(IF(BC19="M",'Scoring Model Inputs'!$D$22,0),0)</f>
        <v>0</v>
      </c>
      <c r="AN19">
        <f ca="1">IFERROR(VLOOKUP(BE19,'Scoring Model Inputs'!$F$37:$G$39,2,TRUE),0)</f>
        <v>5</v>
      </c>
      <c r="AO19">
        <f ca="1">IFERROR(VLOOKUP(BG19,'Scoring Model Inputs'!$F$43:$G$44,2,TRUE),0)</f>
        <v>0</v>
      </c>
      <c r="AP19">
        <f t="shared" ca="1" si="19"/>
        <v>30</v>
      </c>
      <c r="AQ19">
        <f>IF(AND(W19&lt;(-'Scoring Model Inputs'!$C$10),AB19&lt;(-'Scoring Model Inputs'!$B$10)),'Scoring Model Inputs'!$D$10,0)</f>
        <v>0</v>
      </c>
      <c r="AR19">
        <f>IF(AND(W19&lt;(-'Scoring Model Inputs'!$C$11),AB19&lt;(-'Scoring Model Inputs'!$B$11)),'Scoring Model Inputs'!$D$11,0)</f>
        <v>0</v>
      </c>
      <c r="AS19">
        <f>IF(AND(X19&gt;('Scoring Model Inputs'!$C$12),AC19&gt;('Scoring Model Inputs'!$B$12)),'Scoring Model Inputs'!$D$12,0)</f>
        <v>0</v>
      </c>
      <c r="AT19">
        <f>IF(AND(X19&gt;('Scoring Model Inputs'!$C$13),AC19&gt;('Scoring Model Inputs'!$B$13)),'Scoring Model Inputs'!$D$13,0)</f>
        <v>0</v>
      </c>
      <c r="AU19">
        <f>IF(AND(Y19&gt;('Scoring Model Inputs'!$C$14),AD19&gt;('Scoring Model Inputs'!$B$14)),'Scoring Model Inputs'!$D$14,0)</f>
        <v>0</v>
      </c>
      <c r="AV19">
        <f>IF(AND(Y19&gt;('Scoring Model Inputs'!$C$15),AD19&gt;('Scoring Model Inputs'!$B$15)),'Scoring Model Inputs'!$D$15,0)</f>
        <v>0</v>
      </c>
      <c r="AW19" s="15">
        <f t="shared" si="20"/>
        <v>0.11240333333333333</v>
      </c>
      <c r="AX19" s="15" t="str">
        <f>IFERROR(VLOOKUP(C19,'Employee Listing'!$B$2:$K$26,4,FALSE),"")</f>
        <v>957</v>
      </c>
      <c r="AY19" s="49">
        <f>IFERROR(VLOOKUP(AX19,'Scoring Model Inputs'!$F$21:$G$23,2,FALSE),0)</f>
        <v>0</v>
      </c>
      <c r="AZ19" s="15" t="str">
        <f>IFERROR(VLOOKUP(C19,'Employee Listing'!$B$2:$K$26,5,FALSE),"")</f>
        <v>ACCTNG</v>
      </c>
      <c r="BA19" s="49">
        <f>IFERROR((VLOOKUP(AZ19,'Scoring Model Inputs'!$F$26:$G$28,2,FALSE)),0)</f>
        <v>15</v>
      </c>
      <c r="BB19" s="49">
        <f>IFERROR(VLOOKUP(C19,'Scoring Model Inputs'!$F$31:$G$33,2,FALSE),0)</f>
        <v>0</v>
      </c>
      <c r="BC19" s="35" t="str">
        <f>IFERROR(VLOOKUP(C19,'Employee Listing'!$B$2:$K$26,3,FALSE),"Unknown")</f>
        <v>F</v>
      </c>
      <c r="BD19" s="18">
        <f ca="1">IFERROR(('Scoring Model Inputs'!$G$36)-(VLOOKUP(C19,'Employee Listing'!$B$2:$K$26,9,FALSE)),"Unknown")</f>
        <v>17457</v>
      </c>
      <c r="BE19" s="49">
        <f t="shared" ca="1" si="21"/>
        <v>47.827397260273976</v>
      </c>
      <c r="BF19" s="18">
        <f ca="1">IFERROR(('Scoring Model Inputs'!$G$42)-(VLOOKUP(C19,'Employee Listing'!$B$2:$K$26,10,FALSE)),"Unknown")</f>
        <v>323</v>
      </c>
      <c r="BG19" s="49">
        <f t="shared" ca="1" si="13"/>
        <v>0.8849315068493151</v>
      </c>
      <c r="BH19" t="str">
        <f>IFERROR(VLOOKUP(AX19,'Scoring Model Inputs'!$F$21:$H$23,3,FALSE),"")</f>
        <v/>
      </c>
      <c r="BI19" t="str">
        <f>IFERROR(VLOOKUP(AZ19,'Scoring Model Inputs'!$F$26:$H$28,3,FALSE),"")</f>
        <v>*Accounting</v>
      </c>
      <c r="BJ19" t="str">
        <f t="shared" si="22"/>
        <v/>
      </c>
      <c r="BK19" t="str">
        <f t="shared" si="23"/>
        <v>*Accounting</v>
      </c>
    </row>
    <row r="20" spans="1:63" x14ac:dyDescent="0.35">
      <c r="A20" s="4">
        <v>15</v>
      </c>
      <c r="B20" s="5" t="s">
        <v>206</v>
      </c>
      <c r="C20" s="5">
        <v>15</v>
      </c>
      <c r="D20" s="6">
        <v>798</v>
      </c>
      <c r="E20" s="7" t="s">
        <v>12</v>
      </c>
      <c r="F20" s="8">
        <v>0</v>
      </c>
      <c r="G20" s="8">
        <v>0</v>
      </c>
      <c r="H20" s="9">
        <v>159218.81</v>
      </c>
      <c r="I20" s="9">
        <v>48425.27</v>
      </c>
      <c r="J20" s="9">
        <v>4903.8999999999996</v>
      </c>
      <c r="K20" s="9">
        <v>22500</v>
      </c>
      <c r="L20" s="8">
        <f t="shared" si="0"/>
        <v>0</v>
      </c>
      <c r="M20">
        <f t="shared" si="1"/>
        <v>798</v>
      </c>
      <c r="N20">
        <f>IFERROR(VLOOKUP(A20,'PY -  December 2014'!$A$5:$I$144,3,FALSE),M20)</f>
        <v>744</v>
      </c>
      <c r="O20">
        <f>IFERROR(VLOOKUP(A20,'PY -  December 2014'!$A$5:$I$144,5,FALSE),0)</f>
        <v>0</v>
      </c>
      <c r="P20">
        <f>IFERROR(VLOOKUP(A20,'PY -  December 2014'!$A$5:$I$144,6,FALSE),0)</f>
        <v>2</v>
      </c>
      <c r="Q20" s="13">
        <f>IFERROR(VLOOKUP(A20,'PY -  December 2014'!$A$5:$I$144,7,FALSE),H20)</f>
        <v>35720.03</v>
      </c>
      <c r="R20" s="13">
        <f>IFERROR(VLOOKUP(A20,'PY -  December 2014'!$A$5:$I$144,8,FALSE),I20)</f>
        <v>8946.7099999999991</v>
      </c>
      <c r="S20" s="13">
        <f>IFERROR(VLOOKUP(A20,'PY -  December 2014'!$A$5:$I$144,9,FALSE),J20)</f>
        <v>9524.01</v>
      </c>
      <c r="T20">
        <f t="shared" si="2"/>
        <v>54</v>
      </c>
      <c r="U20" s="14">
        <f t="shared" si="3"/>
        <v>0</v>
      </c>
      <c r="V20" s="14">
        <f t="shared" si="4"/>
        <v>-2</v>
      </c>
      <c r="W20" s="13">
        <f t="shared" si="5"/>
        <v>123498.78</v>
      </c>
      <c r="X20" s="13">
        <f t="shared" si="6"/>
        <v>39478.559999999998</v>
      </c>
      <c r="Y20" s="13">
        <f t="shared" si="7"/>
        <v>-4620.1100000000006</v>
      </c>
      <c r="Z20" s="15" t="str">
        <f t="shared" si="8"/>
        <v/>
      </c>
      <c r="AA20" s="15">
        <f t="shared" si="9"/>
        <v>-1</v>
      </c>
      <c r="AB20" s="15">
        <f t="shared" si="10"/>
        <v>3.4574097502157755</v>
      </c>
      <c r="AC20" s="15">
        <f t="shared" si="11"/>
        <v>4.4126343650347444</v>
      </c>
      <c r="AD20" s="15">
        <f t="shared" si="12"/>
        <v>-0.48510133861682214</v>
      </c>
      <c r="AE20">
        <f t="shared" si="14"/>
        <v>0</v>
      </c>
      <c r="AF20">
        <f>VLOOKUP(T20,'Scoring Model Inputs'!$F$4:$G$11,2,TRUE)</f>
        <v>0</v>
      </c>
      <c r="AG20">
        <f>VLOOKUP((O20+P20),'Scoring Model Inputs'!$F$14:$G$18,2,TRUE)</f>
        <v>0</v>
      </c>
      <c r="AH20">
        <f t="shared" si="15"/>
        <v>0</v>
      </c>
      <c r="AI20">
        <f t="shared" si="16"/>
        <v>5</v>
      </c>
      <c r="AJ20">
        <f t="shared" si="17"/>
        <v>0</v>
      </c>
      <c r="AK20">
        <f>IF(AW20&gt;'Scoring Model Inputs'!B30,'Scoring Model Inputs'!$D$16,0)</f>
        <v>10</v>
      </c>
      <c r="AL20" s="18">
        <f t="shared" si="18"/>
        <v>15</v>
      </c>
      <c r="AM20">
        <f>IFERROR(IF(BC20="M",'Scoring Model Inputs'!$D$22,0),0)</f>
        <v>0</v>
      </c>
      <c r="AN20">
        <f ca="1">IFERROR(VLOOKUP(BE20,'Scoring Model Inputs'!$F$37:$G$39,2,TRUE),0)</f>
        <v>0</v>
      </c>
      <c r="AO20">
        <f ca="1">IFERROR(VLOOKUP(BG20,'Scoring Model Inputs'!$F$43:$G$44,2,TRUE),0)</f>
        <v>0</v>
      </c>
      <c r="AP20">
        <f t="shared" ca="1" si="19"/>
        <v>30</v>
      </c>
      <c r="AQ20">
        <f>IF(AND(W20&lt;(-'Scoring Model Inputs'!$C$10),AB20&lt;(-'Scoring Model Inputs'!$B$10)),'Scoring Model Inputs'!$D$10,0)</f>
        <v>0</v>
      </c>
      <c r="AR20">
        <f>IF(AND(W20&lt;(-'Scoring Model Inputs'!$C$11),AB20&lt;(-'Scoring Model Inputs'!$B$11)),'Scoring Model Inputs'!$D$11,0)</f>
        <v>0</v>
      </c>
      <c r="AS20">
        <f>IF(AND(X20&gt;('Scoring Model Inputs'!$C$12),AC20&gt;('Scoring Model Inputs'!$B$12)),'Scoring Model Inputs'!$D$12,0)</f>
        <v>5</v>
      </c>
      <c r="AT20">
        <f>IF(AND(X20&gt;('Scoring Model Inputs'!$C$13),AC20&gt;('Scoring Model Inputs'!$B$13)),'Scoring Model Inputs'!$D$13,0)</f>
        <v>0</v>
      </c>
      <c r="AU20">
        <f>IF(AND(Y20&gt;('Scoring Model Inputs'!$C$14),AD20&gt;('Scoring Model Inputs'!$B$14)),'Scoring Model Inputs'!$D$14,0)</f>
        <v>0</v>
      </c>
      <c r="AV20">
        <f>IF(AND(Y20&gt;('Scoring Model Inputs'!$C$15),AD20&gt;('Scoring Model Inputs'!$B$15)),'Scoring Model Inputs'!$D$15,0)</f>
        <v>0</v>
      </c>
      <c r="AW20" s="15">
        <f t="shared" si="20"/>
        <v>0.2179511111111111</v>
      </c>
      <c r="AX20" s="15" t="str">
        <f>IFERROR(VLOOKUP(C20,'Employee Listing'!$B$2:$K$26,4,FALSE),"")</f>
        <v>CHES</v>
      </c>
      <c r="AY20" s="49">
        <f>IFERROR(VLOOKUP(AX20,'Scoring Model Inputs'!$F$21:$G$23,2,FALSE),0)</f>
        <v>15</v>
      </c>
      <c r="AZ20" s="15" t="str">
        <f>IFERROR(VLOOKUP(C20,'Employee Listing'!$B$2:$K$26,5,FALSE),"")</f>
        <v>CHSSVC</v>
      </c>
      <c r="BA20" s="49">
        <f>IFERROR((VLOOKUP(AZ20,'Scoring Model Inputs'!$F$26:$G$28,2,FALSE)),0)</f>
        <v>0</v>
      </c>
      <c r="BB20" s="49">
        <f>IFERROR(VLOOKUP(C20,'Scoring Model Inputs'!$F$31:$G$33,2,FALSE),0)</f>
        <v>0</v>
      </c>
      <c r="BC20" s="35" t="str">
        <f>IFERROR(VLOOKUP(C20,'Employee Listing'!$B$2:$K$26,3,FALSE),"Unknown")</f>
        <v>F</v>
      </c>
      <c r="BD20" s="18">
        <f ca="1">IFERROR(('Scoring Model Inputs'!$G$36)-(VLOOKUP(C20,'Employee Listing'!$B$2:$K$26,9,FALSE)),"Unknown")</f>
        <v>10541</v>
      </c>
      <c r="BE20" s="49">
        <f t="shared" ca="1" si="21"/>
        <v>28.87945205479452</v>
      </c>
      <c r="BF20" s="18">
        <f ca="1">IFERROR(('Scoring Model Inputs'!$G$42)-(VLOOKUP(C20,'Employee Listing'!$B$2:$K$26,10,FALSE)),"Unknown")</f>
        <v>344</v>
      </c>
      <c r="BG20" s="49">
        <f t="shared" ca="1" si="13"/>
        <v>0.94246575342465755</v>
      </c>
      <c r="BH20" t="str">
        <f>IFERROR(VLOOKUP(AX20,'Scoring Model Inputs'!$F$21:$H$23,3,FALSE),"")</f>
        <v>Chesapeake</v>
      </c>
      <c r="BI20" t="str">
        <f>IFERROR(VLOOKUP(AZ20,'Scoring Model Inputs'!$F$26:$H$28,3,FALSE),"")</f>
        <v/>
      </c>
      <c r="BJ20" t="str">
        <f t="shared" si="22"/>
        <v/>
      </c>
      <c r="BK20" t="str">
        <f t="shared" si="23"/>
        <v>Chesapeake</v>
      </c>
    </row>
    <row r="21" spans="1:63" x14ac:dyDescent="0.35">
      <c r="A21" s="4">
        <v>16</v>
      </c>
      <c r="B21" s="5" t="s">
        <v>207</v>
      </c>
      <c r="C21" s="5">
        <v>16</v>
      </c>
      <c r="D21" s="6">
        <v>713</v>
      </c>
      <c r="E21" s="7" t="s">
        <v>9</v>
      </c>
      <c r="F21" s="8">
        <v>0</v>
      </c>
      <c r="G21" s="8">
        <v>0</v>
      </c>
      <c r="H21" s="9">
        <v>2413.54</v>
      </c>
      <c r="I21" s="9">
        <v>11741.45</v>
      </c>
      <c r="J21" s="9">
        <v>1455.76</v>
      </c>
      <c r="K21" s="9">
        <v>5000</v>
      </c>
      <c r="L21" s="8">
        <f t="shared" si="0"/>
        <v>0</v>
      </c>
      <c r="M21">
        <f t="shared" si="1"/>
        <v>713</v>
      </c>
      <c r="N21">
        <f>IFERROR(VLOOKUP(A21,'PY -  December 2014'!$A$5:$I$144,3,FALSE),M21)</f>
        <v>670</v>
      </c>
      <c r="O21">
        <f>IFERROR(VLOOKUP(A21,'PY -  December 2014'!$A$5:$I$144,5,FALSE),0)</f>
        <v>0</v>
      </c>
      <c r="P21">
        <f>IFERROR(VLOOKUP(A21,'PY -  December 2014'!$A$5:$I$144,6,FALSE),0)</f>
        <v>0</v>
      </c>
      <c r="Q21" s="13">
        <f>IFERROR(VLOOKUP(A21,'PY -  December 2014'!$A$5:$I$144,7,FALSE),H21)</f>
        <v>1488.99</v>
      </c>
      <c r="R21" s="13">
        <f>IFERROR(VLOOKUP(A21,'PY -  December 2014'!$A$5:$I$144,8,FALSE),I21)</f>
        <v>7999.02</v>
      </c>
      <c r="S21" s="13">
        <f>IFERROR(VLOOKUP(A21,'PY -  December 2014'!$A$5:$I$144,9,FALSE),J21)</f>
        <v>0</v>
      </c>
      <c r="T21">
        <f t="shared" si="2"/>
        <v>43</v>
      </c>
      <c r="U21" s="14">
        <f t="shared" si="3"/>
        <v>0</v>
      </c>
      <c r="V21" s="14">
        <f t="shared" si="4"/>
        <v>0</v>
      </c>
      <c r="W21" s="13">
        <f t="shared" si="5"/>
        <v>924.55</v>
      </c>
      <c r="X21" s="13">
        <f t="shared" si="6"/>
        <v>3742.4300000000003</v>
      </c>
      <c r="Y21" s="13">
        <f t="shared" si="7"/>
        <v>1455.76</v>
      </c>
      <c r="Z21" s="15" t="str">
        <f t="shared" si="8"/>
        <v/>
      </c>
      <c r="AA21" s="15" t="str">
        <f t="shared" si="9"/>
        <v/>
      </c>
      <c r="AB21" s="15">
        <f t="shared" si="10"/>
        <v>0.62092425066655921</v>
      </c>
      <c r="AC21" s="15">
        <f t="shared" si="11"/>
        <v>0.46786106298021507</v>
      </c>
      <c r="AD21" s="15" t="str">
        <f t="shared" si="12"/>
        <v/>
      </c>
      <c r="AE21">
        <f t="shared" si="14"/>
        <v>0</v>
      </c>
      <c r="AF21">
        <f>VLOOKUP(T21,'Scoring Model Inputs'!$F$4:$G$11,2,TRUE)</f>
        <v>0</v>
      </c>
      <c r="AG21">
        <f>VLOOKUP((O21+P21),'Scoring Model Inputs'!$F$14:$G$18,2,TRUE)</f>
        <v>0</v>
      </c>
      <c r="AH21">
        <f t="shared" si="15"/>
        <v>0</v>
      </c>
      <c r="AI21">
        <f t="shared" si="16"/>
        <v>0</v>
      </c>
      <c r="AJ21">
        <f t="shared" si="17"/>
        <v>0</v>
      </c>
      <c r="AK21">
        <f>IF(AW21&gt;'Scoring Model Inputs'!B31,'Scoring Model Inputs'!$D$16,0)</f>
        <v>10</v>
      </c>
      <c r="AL21" s="18">
        <f t="shared" si="18"/>
        <v>0</v>
      </c>
      <c r="AM21">
        <f>IFERROR(IF(BC21="M",'Scoring Model Inputs'!$D$22,0),0)</f>
        <v>0</v>
      </c>
      <c r="AN21">
        <f ca="1">IFERROR(VLOOKUP(BE21,'Scoring Model Inputs'!$F$37:$G$39,2,TRUE),0)</f>
        <v>0</v>
      </c>
      <c r="AO21">
        <f ca="1">IFERROR(VLOOKUP(BG21,'Scoring Model Inputs'!$F$43:$G$44,2,TRUE),0)</f>
        <v>5</v>
      </c>
      <c r="AP21">
        <f t="shared" ca="1" si="19"/>
        <v>15</v>
      </c>
      <c r="AQ21">
        <f>IF(AND(W21&lt;(-'Scoring Model Inputs'!$C$10),AB21&lt;(-'Scoring Model Inputs'!$B$10)),'Scoring Model Inputs'!$D$10,0)</f>
        <v>0</v>
      </c>
      <c r="AR21">
        <f>IF(AND(W21&lt;(-'Scoring Model Inputs'!$C$11),AB21&lt;(-'Scoring Model Inputs'!$B$11)),'Scoring Model Inputs'!$D$11,0)</f>
        <v>0</v>
      </c>
      <c r="AS21">
        <f>IF(AND(X21&gt;('Scoring Model Inputs'!$C$12),AC21&gt;('Scoring Model Inputs'!$B$12)),'Scoring Model Inputs'!$D$12,0)</f>
        <v>0</v>
      </c>
      <c r="AT21">
        <f>IF(AND(X21&gt;('Scoring Model Inputs'!$C$13),AC21&gt;('Scoring Model Inputs'!$B$13)),'Scoring Model Inputs'!$D$13,0)</f>
        <v>0</v>
      </c>
      <c r="AU21">
        <f>IF(AND(Y21&gt;('Scoring Model Inputs'!$C$14),AD21&gt;('Scoring Model Inputs'!$B$14)),'Scoring Model Inputs'!$D$14,0)</f>
        <v>0</v>
      </c>
      <c r="AV21">
        <f>IF(AND(Y21&gt;('Scoring Model Inputs'!$C$15),AD21&gt;('Scoring Model Inputs'!$B$15)),'Scoring Model Inputs'!$D$15,0)</f>
        <v>0</v>
      </c>
      <c r="AW21" s="15">
        <f t="shared" si="20"/>
        <v>0.29115200000000002</v>
      </c>
      <c r="AX21" s="15" t="str">
        <f>IFERROR(VLOOKUP(C21,'Employee Listing'!$B$2:$K$26,4,FALSE),"")</f>
        <v>430</v>
      </c>
      <c r="AY21" s="49">
        <f>IFERROR(VLOOKUP(AX21,'Scoring Model Inputs'!$F$21:$G$23,2,FALSE),0)</f>
        <v>0</v>
      </c>
      <c r="AZ21" s="15" t="str">
        <f>IFERROR(VLOOKUP(C21,'Employee Listing'!$B$2:$K$26,5,FALSE),"")</f>
        <v>CCARD</v>
      </c>
      <c r="BA21" s="49">
        <f>IFERROR((VLOOKUP(AZ21,'Scoring Model Inputs'!$F$26:$G$28,2,FALSE)),0)</f>
        <v>0</v>
      </c>
      <c r="BB21" s="49">
        <f>IFERROR(VLOOKUP(C21,'Scoring Model Inputs'!$F$31:$G$33,2,FALSE),0)</f>
        <v>0</v>
      </c>
      <c r="BC21" s="35" t="str">
        <f>IFERROR(VLOOKUP(C21,'Employee Listing'!$B$2:$K$26,3,FALSE),"Unknown")</f>
        <v>F</v>
      </c>
      <c r="BD21" s="18">
        <f ca="1">IFERROR(('Scoring Model Inputs'!$G$36)-(VLOOKUP(C21,'Employee Listing'!$B$2:$K$26,9,FALSE)),"Unknown")</f>
        <v>21403</v>
      </c>
      <c r="BE21" s="49">
        <f t="shared" ca="1" si="21"/>
        <v>58.638356164383559</v>
      </c>
      <c r="BF21" s="18">
        <f ca="1">IFERROR(('Scoring Model Inputs'!$G$42)-(VLOOKUP(C21,'Employee Listing'!$B$2:$K$26,10,FALSE)),"Unknown")</f>
        <v>12335</v>
      </c>
      <c r="BG21" s="49">
        <f t="shared" ca="1" si="13"/>
        <v>33.794520547945204</v>
      </c>
      <c r="BH21" t="str">
        <f>IFERROR(VLOOKUP(AX21,'Scoring Model Inputs'!$F$21:$H$23,3,FALSE),"")</f>
        <v/>
      </c>
      <c r="BI21" t="str">
        <f>IFERROR(VLOOKUP(AZ21,'Scoring Model Inputs'!$F$26:$H$28,3,FALSE),"")</f>
        <v/>
      </c>
      <c r="BJ21" t="str">
        <f t="shared" si="22"/>
        <v>**All Other</v>
      </c>
      <c r="BK21" t="str">
        <f t="shared" si="23"/>
        <v>**All Other</v>
      </c>
    </row>
    <row r="22" spans="1:63" x14ac:dyDescent="0.35">
      <c r="A22" s="4">
        <v>17</v>
      </c>
      <c r="B22" s="5" t="s">
        <v>208</v>
      </c>
      <c r="C22" s="5">
        <v>17</v>
      </c>
      <c r="D22" s="6">
        <v>741</v>
      </c>
      <c r="E22" s="7" t="s">
        <v>13</v>
      </c>
      <c r="F22" s="8">
        <v>0</v>
      </c>
      <c r="G22" s="8">
        <v>0</v>
      </c>
      <c r="H22" s="9">
        <v>16965.97</v>
      </c>
      <c r="I22" s="9">
        <v>14065.57</v>
      </c>
      <c r="J22" s="9">
        <v>4910.46</v>
      </c>
      <c r="K22" s="9">
        <v>11000</v>
      </c>
      <c r="L22" s="8">
        <f t="shared" si="0"/>
        <v>0</v>
      </c>
      <c r="M22">
        <f t="shared" si="1"/>
        <v>741</v>
      </c>
      <c r="N22">
        <f>IFERROR(VLOOKUP(A22,'PY -  December 2014'!$A$5:$I$144,3,FALSE),M22)</f>
        <v>768</v>
      </c>
      <c r="O22">
        <f>IFERROR(VLOOKUP(A22,'PY -  December 2014'!$A$5:$I$144,5,FALSE),0)</f>
        <v>0</v>
      </c>
      <c r="P22">
        <f>IFERROR(VLOOKUP(A22,'PY -  December 2014'!$A$5:$I$144,6,FALSE),0)</f>
        <v>0</v>
      </c>
      <c r="Q22" s="13">
        <f>IFERROR(VLOOKUP(A22,'PY -  December 2014'!$A$5:$I$144,7,FALSE),H22)</f>
        <v>7805.9</v>
      </c>
      <c r="R22" s="13">
        <f>IFERROR(VLOOKUP(A22,'PY -  December 2014'!$A$5:$I$144,8,FALSE),I22)</f>
        <v>39744.43</v>
      </c>
      <c r="S22" s="13">
        <f>IFERROR(VLOOKUP(A22,'PY -  December 2014'!$A$5:$I$144,9,FALSE),J22)</f>
        <v>0</v>
      </c>
      <c r="T22">
        <f t="shared" si="2"/>
        <v>-27</v>
      </c>
      <c r="U22" s="14">
        <f t="shared" si="3"/>
        <v>0</v>
      </c>
      <c r="V22" s="14">
        <f t="shared" si="4"/>
        <v>0</v>
      </c>
      <c r="W22" s="13">
        <f t="shared" si="5"/>
        <v>9160.0700000000015</v>
      </c>
      <c r="X22" s="13">
        <f t="shared" si="6"/>
        <v>-25678.86</v>
      </c>
      <c r="Y22" s="13">
        <f t="shared" si="7"/>
        <v>4910.46</v>
      </c>
      <c r="Z22" s="15" t="str">
        <f t="shared" si="8"/>
        <v/>
      </c>
      <c r="AA22" s="15" t="str">
        <f t="shared" si="9"/>
        <v/>
      </c>
      <c r="AB22" s="15">
        <f t="shared" si="10"/>
        <v>1.1734803161711016</v>
      </c>
      <c r="AC22" s="15">
        <f t="shared" si="11"/>
        <v>-0.64609959181701693</v>
      </c>
      <c r="AD22" s="15" t="str">
        <f t="shared" si="12"/>
        <v/>
      </c>
      <c r="AE22">
        <f t="shared" si="14"/>
        <v>0</v>
      </c>
      <c r="AF22">
        <f>VLOOKUP(T22,'Scoring Model Inputs'!$F$4:$G$11,2,TRUE)</f>
        <v>0</v>
      </c>
      <c r="AG22">
        <f>VLOOKUP((O22+P22),'Scoring Model Inputs'!$F$14:$G$18,2,TRUE)</f>
        <v>0</v>
      </c>
      <c r="AH22">
        <f t="shared" si="15"/>
        <v>0</v>
      </c>
      <c r="AI22">
        <f t="shared" si="16"/>
        <v>0</v>
      </c>
      <c r="AJ22">
        <f t="shared" si="17"/>
        <v>0</v>
      </c>
      <c r="AK22">
        <f>IF(AW22&gt;'Scoring Model Inputs'!B32,'Scoring Model Inputs'!$D$16,0)</f>
        <v>10</v>
      </c>
      <c r="AL22" s="18">
        <f t="shared" si="18"/>
        <v>0</v>
      </c>
      <c r="AM22">
        <f>IFERROR(IF(BC22="M",'Scoring Model Inputs'!$D$22,0),0)</f>
        <v>0</v>
      </c>
      <c r="AN22">
        <f ca="1">IFERROR(VLOOKUP(BE22,'Scoring Model Inputs'!$F$37:$G$39,2,TRUE),0)</f>
        <v>0</v>
      </c>
      <c r="AO22">
        <f ca="1">IFERROR(VLOOKUP(BG22,'Scoring Model Inputs'!$F$43:$G$44,2,TRUE),0)</f>
        <v>0</v>
      </c>
      <c r="AP22">
        <f t="shared" ca="1" si="19"/>
        <v>10</v>
      </c>
      <c r="AQ22">
        <f>IF(AND(W22&lt;(-'Scoring Model Inputs'!$C$10),AB22&lt;(-'Scoring Model Inputs'!$B$10)),'Scoring Model Inputs'!$D$10,0)</f>
        <v>0</v>
      </c>
      <c r="AR22">
        <f>IF(AND(W22&lt;(-'Scoring Model Inputs'!$C$11),AB22&lt;(-'Scoring Model Inputs'!$B$11)),'Scoring Model Inputs'!$D$11,0)</f>
        <v>0</v>
      </c>
      <c r="AS22">
        <f>IF(AND(X22&gt;('Scoring Model Inputs'!$C$12),AC22&gt;('Scoring Model Inputs'!$B$12)),'Scoring Model Inputs'!$D$12,0)</f>
        <v>0</v>
      </c>
      <c r="AT22">
        <f>IF(AND(X22&gt;('Scoring Model Inputs'!$C$13),AC22&gt;('Scoring Model Inputs'!$B$13)),'Scoring Model Inputs'!$D$13,0)</f>
        <v>0</v>
      </c>
      <c r="AU22">
        <f>IF(AND(Y22&gt;('Scoring Model Inputs'!$C$14),AD22&gt;('Scoring Model Inputs'!$B$14)),'Scoring Model Inputs'!$D$14,0)</f>
        <v>0</v>
      </c>
      <c r="AV22">
        <f>IF(AND(Y22&gt;('Scoring Model Inputs'!$C$15),AD22&gt;('Scoring Model Inputs'!$B$15)),'Scoring Model Inputs'!$D$15,0)</f>
        <v>0</v>
      </c>
      <c r="AW22" s="15">
        <f t="shared" si="20"/>
        <v>0.44640545454545455</v>
      </c>
      <c r="AX22" s="15" t="str">
        <f>IFERROR(VLOOKUP(C22,'Employee Listing'!$B$2:$K$26,4,FALSE),"")</f>
        <v>301</v>
      </c>
      <c r="AY22" s="49">
        <f>IFERROR(VLOOKUP(AX22,'Scoring Model Inputs'!$F$21:$G$23,2,FALSE),0)</f>
        <v>0</v>
      </c>
      <c r="AZ22" s="15" t="str">
        <f>IFERROR(VLOOKUP(C22,'Employee Listing'!$B$2:$K$26,5,FALSE),"")</f>
        <v>MSSBS</v>
      </c>
      <c r="BA22" s="49">
        <f>IFERROR((VLOOKUP(AZ22,'Scoring Model Inputs'!$F$26:$G$28,2,FALSE)),0)</f>
        <v>0</v>
      </c>
      <c r="BB22" s="49">
        <f>IFERROR(VLOOKUP(C22,'Scoring Model Inputs'!$F$31:$G$33,2,FALSE),0)</f>
        <v>0</v>
      </c>
      <c r="BC22" s="35" t="str">
        <f>IFERROR(VLOOKUP(C22,'Employee Listing'!$B$2:$K$26,3,FALSE),"Unknown")</f>
        <v>F</v>
      </c>
      <c r="BD22" s="18">
        <f ca="1">IFERROR(('Scoring Model Inputs'!$G$36)-(VLOOKUP(C22,'Employee Listing'!$B$2:$K$26,9,FALSE)),"Unknown")</f>
        <v>10611</v>
      </c>
      <c r="BE22" s="49">
        <f t="shared" ca="1" si="21"/>
        <v>29.07123287671233</v>
      </c>
      <c r="BF22" s="18">
        <f ca="1">IFERROR(('Scoring Model Inputs'!$G$42)-(VLOOKUP(C22,'Employee Listing'!$B$2:$K$26,10,FALSE)),"Unknown")</f>
        <v>204</v>
      </c>
      <c r="BG22" s="49">
        <f t="shared" ca="1" si="13"/>
        <v>0.55890410958904113</v>
      </c>
      <c r="BH22" t="str">
        <f>IFERROR(VLOOKUP(AX22,'Scoring Model Inputs'!$F$21:$H$23,3,FALSE),"")</f>
        <v/>
      </c>
      <c r="BI22" t="str">
        <f>IFERROR(VLOOKUP(AZ22,'Scoring Model Inputs'!$F$26:$H$28,3,FALSE),"")</f>
        <v/>
      </c>
      <c r="BJ22" t="str">
        <f t="shared" si="22"/>
        <v>**All Other</v>
      </c>
      <c r="BK22" t="str">
        <f t="shared" si="23"/>
        <v>**All Other</v>
      </c>
    </row>
    <row r="23" spans="1:63" x14ac:dyDescent="0.35">
      <c r="A23" s="4">
        <v>18</v>
      </c>
      <c r="B23" s="5" t="s">
        <v>209</v>
      </c>
      <c r="C23" s="5">
        <v>18</v>
      </c>
      <c r="D23" s="6">
        <v>705</v>
      </c>
      <c r="E23" s="7" t="s">
        <v>9</v>
      </c>
      <c r="F23" s="8">
        <v>1</v>
      </c>
      <c r="G23" s="8">
        <v>2</v>
      </c>
      <c r="H23" s="9">
        <v>899.06</v>
      </c>
      <c r="I23" s="9">
        <v>106646.2</v>
      </c>
      <c r="J23" s="9">
        <v>4938.6400000000003</v>
      </c>
      <c r="K23" s="9">
        <v>5000</v>
      </c>
      <c r="L23" s="8">
        <f t="shared" si="0"/>
        <v>3</v>
      </c>
      <c r="M23">
        <f t="shared" si="1"/>
        <v>705</v>
      </c>
      <c r="N23">
        <f>IFERROR(VLOOKUP(A23,'PY -  December 2014'!$A$5:$I$144,3,FALSE),M23)</f>
        <v>795</v>
      </c>
      <c r="O23">
        <f>IFERROR(VLOOKUP(A23,'PY -  December 2014'!$A$5:$I$144,5,FALSE),0)</f>
        <v>0</v>
      </c>
      <c r="P23">
        <f>IFERROR(VLOOKUP(A23,'PY -  December 2014'!$A$5:$I$144,6,FALSE),0)</f>
        <v>0</v>
      </c>
      <c r="Q23" s="13">
        <f>IFERROR(VLOOKUP(A23,'PY -  December 2014'!$A$5:$I$144,7,FALSE),H23)</f>
        <v>32726.16</v>
      </c>
      <c r="R23" s="13">
        <f>IFERROR(VLOOKUP(A23,'PY -  December 2014'!$A$5:$I$144,8,FALSE),I23)</f>
        <v>0</v>
      </c>
      <c r="S23" s="13">
        <f>IFERROR(VLOOKUP(A23,'PY -  December 2014'!$A$5:$I$144,9,FALSE),J23)</f>
        <v>0</v>
      </c>
      <c r="T23">
        <f t="shared" si="2"/>
        <v>-90</v>
      </c>
      <c r="U23" s="14">
        <f t="shared" si="3"/>
        <v>1</v>
      </c>
      <c r="V23" s="14">
        <f t="shared" si="4"/>
        <v>2</v>
      </c>
      <c r="W23" s="13">
        <f t="shared" si="5"/>
        <v>-31827.1</v>
      </c>
      <c r="X23" s="13">
        <f t="shared" si="6"/>
        <v>106646.2</v>
      </c>
      <c r="Y23" s="13">
        <f t="shared" si="7"/>
        <v>4938.6400000000003</v>
      </c>
      <c r="Z23" s="15" t="str">
        <f t="shared" si="8"/>
        <v/>
      </c>
      <c r="AA23" s="15" t="str">
        <f t="shared" si="9"/>
        <v/>
      </c>
      <c r="AB23" s="15">
        <f t="shared" si="10"/>
        <v>-0.9725277881670199</v>
      </c>
      <c r="AC23" s="15" t="str">
        <f t="shared" si="11"/>
        <v/>
      </c>
      <c r="AD23" s="15" t="str">
        <f t="shared" si="12"/>
        <v/>
      </c>
      <c r="AE23">
        <f t="shared" si="14"/>
        <v>0</v>
      </c>
      <c r="AF23">
        <f>VLOOKUP(T23,'Scoring Model Inputs'!$F$4:$G$11,2,TRUE)</f>
        <v>40</v>
      </c>
      <c r="AG23">
        <f>VLOOKUP((O23+P23),'Scoring Model Inputs'!$F$14:$G$18,2,TRUE)</f>
        <v>0</v>
      </c>
      <c r="AH23">
        <f t="shared" si="15"/>
        <v>10</v>
      </c>
      <c r="AI23">
        <f t="shared" si="16"/>
        <v>10</v>
      </c>
      <c r="AJ23">
        <f t="shared" si="17"/>
        <v>0</v>
      </c>
      <c r="AK23">
        <f>IF(AW23&gt;'Scoring Model Inputs'!B33,'Scoring Model Inputs'!$D$16,0)</f>
        <v>10</v>
      </c>
      <c r="AL23" s="18">
        <f t="shared" si="18"/>
        <v>15</v>
      </c>
      <c r="AM23">
        <f>IFERROR(IF(BC23="M",'Scoring Model Inputs'!$D$22,0),0)</f>
        <v>0</v>
      </c>
      <c r="AN23">
        <f ca="1">IFERROR(VLOOKUP(BE23,'Scoring Model Inputs'!$F$37:$G$39,2,TRUE),0)</f>
        <v>0</v>
      </c>
      <c r="AO23">
        <f ca="1">IFERROR(VLOOKUP(BG23,'Scoring Model Inputs'!$F$43:$G$44,2,TRUE),0)</f>
        <v>5</v>
      </c>
      <c r="AP23">
        <f t="shared" ca="1" si="19"/>
        <v>90</v>
      </c>
      <c r="AQ23">
        <f>IF(AND(W23&lt;(-'Scoring Model Inputs'!$C$10),AB23&lt;(-'Scoring Model Inputs'!$B$10)),'Scoring Model Inputs'!$D$10,0)</f>
        <v>5</v>
      </c>
      <c r="AR23">
        <f>IF(AND(W23&lt;(-'Scoring Model Inputs'!$C$11),AB23&lt;(-'Scoring Model Inputs'!$B$11)),'Scoring Model Inputs'!$D$11,0)</f>
        <v>10</v>
      </c>
      <c r="AS23">
        <f>IF(AND(X23&gt;('Scoring Model Inputs'!$C$12),AC23&gt;('Scoring Model Inputs'!$B$12)),'Scoring Model Inputs'!$D$12,0)</f>
        <v>5</v>
      </c>
      <c r="AT23">
        <f>IF(AND(X23&gt;('Scoring Model Inputs'!$C$13),AC23&gt;('Scoring Model Inputs'!$B$13)),'Scoring Model Inputs'!$D$13,0)</f>
        <v>10</v>
      </c>
      <c r="AU23">
        <f>IF(AND(Y23&gt;('Scoring Model Inputs'!$C$14),AD23&gt;('Scoring Model Inputs'!$B$14)),'Scoring Model Inputs'!$D$14,0)</f>
        <v>0</v>
      </c>
      <c r="AV23">
        <f>IF(AND(Y23&gt;('Scoring Model Inputs'!$C$15),AD23&gt;('Scoring Model Inputs'!$B$15)),'Scoring Model Inputs'!$D$15,0)</f>
        <v>0</v>
      </c>
      <c r="AW23" s="15">
        <f t="shared" si="20"/>
        <v>0.98772800000000005</v>
      </c>
      <c r="AX23" s="15" t="str">
        <f>IFERROR(VLOOKUP(C23,'Employee Listing'!$B$2:$K$26,4,FALSE),"")</f>
        <v>415</v>
      </c>
      <c r="AY23" s="49">
        <f>IFERROR(VLOOKUP(AX23,'Scoring Model Inputs'!$F$21:$G$23,2,FALSE),0)</f>
        <v>0</v>
      </c>
      <c r="AZ23" s="15" t="str">
        <f>IFERROR(VLOOKUP(C23,'Employee Listing'!$B$2:$K$26,5,FALSE),"")</f>
        <v>CLOFF</v>
      </c>
      <c r="BA23" s="49">
        <f>IFERROR((VLOOKUP(AZ23,'Scoring Model Inputs'!$F$26:$G$28,2,FALSE)),0)</f>
        <v>15</v>
      </c>
      <c r="BB23" s="49">
        <f>IFERROR(VLOOKUP(C23,'Scoring Model Inputs'!$F$31:$G$33,2,FALSE),0)</f>
        <v>0</v>
      </c>
      <c r="BC23" s="35" t="str">
        <f>IFERROR(VLOOKUP(C23,'Employee Listing'!$B$2:$K$26,3,FALSE),"Unknown")</f>
        <v>F</v>
      </c>
      <c r="BD23" s="18">
        <f ca="1">IFERROR(('Scoring Model Inputs'!$G$36)-(VLOOKUP(C23,'Employee Listing'!$B$2:$K$26,9,FALSE)),"Unknown")</f>
        <v>23109</v>
      </c>
      <c r="BE23" s="49">
        <f t="shared" ca="1" si="21"/>
        <v>63.31232876712329</v>
      </c>
      <c r="BF23" s="18">
        <f ca="1">IFERROR(('Scoring Model Inputs'!$G$42)-(VLOOKUP(C23,'Employee Listing'!$B$2:$K$26,10,FALSE)),"Unknown")</f>
        <v>11565</v>
      </c>
      <c r="BG23" s="49">
        <f t="shared" ca="1" si="13"/>
        <v>31.684931506849313</v>
      </c>
      <c r="BH23" t="str">
        <f>IFERROR(VLOOKUP(AX23,'Scoring Model Inputs'!$F$21:$H$23,3,FALSE),"")</f>
        <v/>
      </c>
      <c r="BI23" t="str">
        <f>IFERROR(VLOOKUP(AZ23,'Scoring Model Inputs'!$F$26:$H$28,3,FALSE),"")</f>
        <v>*Loan Officer</v>
      </c>
      <c r="BJ23" t="str">
        <f t="shared" si="22"/>
        <v/>
      </c>
      <c r="BK23" t="str">
        <f t="shared" si="23"/>
        <v>*Loan Officer</v>
      </c>
    </row>
    <row r="24" spans="1:63" x14ac:dyDescent="0.35">
      <c r="A24" s="4">
        <v>19</v>
      </c>
      <c r="B24" s="5" t="s">
        <v>210</v>
      </c>
      <c r="C24" s="5">
        <v>19</v>
      </c>
      <c r="D24" s="6">
        <v>753</v>
      </c>
      <c r="E24" s="7" t="s">
        <v>13</v>
      </c>
      <c r="F24" s="8">
        <v>0</v>
      </c>
      <c r="G24" s="8">
        <v>0</v>
      </c>
      <c r="H24" s="9">
        <v>10132.620000000001</v>
      </c>
      <c r="I24" s="9">
        <v>8824.11</v>
      </c>
      <c r="J24" s="9">
        <v>1495.34</v>
      </c>
      <c r="K24" s="9">
        <v>1800</v>
      </c>
      <c r="L24" s="8">
        <f t="shared" si="0"/>
        <v>0</v>
      </c>
      <c r="M24">
        <f t="shared" si="1"/>
        <v>753</v>
      </c>
      <c r="N24">
        <f>IFERROR(VLOOKUP(A24,'PY -  December 2014'!$A$5:$I$144,3,FALSE),M24)</f>
        <v>787</v>
      </c>
      <c r="O24">
        <f>IFERROR(VLOOKUP(A24,'PY -  December 2014'!$A$5:$I$144,5,FALSE),0)</f>
        <v>1</v>
      </c>
      <c r="P24">
        <f>IFERROR(VLOOKUP(A24,'PY -  December 2014'!$A$5:$I$144,6,FALSE),0)</f>
        <v>0</v>
      </c>
      <c r="Q24" s="13">
        <f>IFERROR(VLOOKUP(A24,'PY -  December 2014'!$A$5:$I$144,7,FALSE),H24)</f>
        <v>17954.23</v>
      </c>
      <c r="R24" s="13">
        <f>IFERROR(VLOOKUP(A24,'PY -  December 2014'!$A$5:$I$144,8,FALSE),I24)</f>
        <v>38151.480000000003</v>
      </c>
      <c r="S24" s="13">
        <f>IFERROR(VLOOKUP(A24,'PY -  December 2014'!$A$5:$I$144,9,FALSE),J24)</f>
        <v>11281.21</v>
      </c>
      <c r="T24">
        <f t="shared" si="2"/>
        <v>-34</v>
      </c>
      <c r="U24" s="14">
        <f t="shared" si="3"/>
        <v>-1</v>
      </c>
      <c r="V24" s="14">
        <f t="shared" si="4"/>
        <v>0</v>
      </c>
      <c r="W24" s="13">
        <f t="shared" si="5"/>
        <v>-7821.6099999999988</v>
      </c>
      <c r="X24" s="13">
        <f t="shared" si="6"/>
        <v>-29327.370000000003</v>
      </c>
      <c r="Y24" s="13">
        <f t="shared" si="7"/>
        <v>-9785.869999999999</v>
      </c>
      <c r="Z24" s="15">
        <f t="shared" si="8"/>
        <v>-1</v>
      </c>
      <c r="AA24" s="15" t="str">
        <f t="shared" si="9"/>
        <v/>
      </c>
      <c r="AB24" s="15">
        <f t="shared" si="10"/>
        <v>-0.43564162874152773</v>
      </c>
      <c r="AC24" s="15">
        <f t="shared" si="11"/>
        <v>-0.76870857958852445</v>
      </c>
      <c r="AD24" s="15">
        <f t="shared" si="12"/>
        <v>-0.86744861588428901</v>
      </c>
      <c r="AE24">
        <f t="shared" si="14"/>
        <v>0</v>
      </c>
      <c r="AF24">
        <f>VLOOKUP(T24,'Scoring Model Inputs'!$F$4:$G$11,2,TRUE)</f>
        <v>0</v>
      </c>
      <c r="AG24">
        <f>VLOOKUP((O24+P24),'Scoring Model Inputs'!$F$14:$G$18,2,TRUE)</f>
        <v>0</v>
      </c>
      <c r="AH24">
        <f t="shared" si="15"/>
        <v>0</v>
      </c>
      <c r="AI24">
        <f t="shared" si="16"/>
        <v>0</v>
      </c>
      <c r="AJ24">
        <f t="shared" si="17"/>
        <v>0</v>
      </c>
      <c r="AK24">
        <f>IF(AW24&gt;'Scoring Model Inputs'!B34,'Scoring Model Inputs'!$D$16,0)</f>
        <v>10</v>
      </c>
      <c r="AL24" s="18">
        <f t="shared" si="18"/>
        <v>25</v>
      </c>
      <c r="AM24">
        <f>IFERROR(IF(BC24="M",'Scoring Model Inputs'!$D$22,0),0)</f>
        <v>0</v>
      </c>
      <c r="AN24">
        <f ca="1">IFERROR(VLOOKUP(BE24,'Scoring Model Inputs'!$F$37:$G$39,2,TRUE),0)</f>
        <v>0</v>
      </c>
      <c r="AO24">
        <f ca="1">IFERROR(VLOOKUP(BG24,'Scoring Model Inputs'!$F$43:$G$44,2,TRUE),0)</f>
        <v>0</v>
      </c>
      <c r="AP24">
        <f t="shared" ca="1" si="19"/>
        <v>35</v>
      </c>
      <c r="AQ24">
        <f>IF(AND(W24&lt;(-'Scoring Model Inputs'!$C$10),AB24&lt;(-'Scoring Model Inputs'!$B$10)),'Scoring Model Inputs'!$D$10,0)</f>
        <v>0</v>
      </c>
      <c r="AR24">
        <f>IF(AND(W24&lt;(-'Scoring Model Inputs'!$C$11),AB24&lt;(-'Scoring Model Inputs'!$B$11)),'Scoring Model Inputs'!$D$11,0)</f>
        <v>0</v>
      </c>
      <c r="AS24">
        <f>IF(AND(X24&gt;('Scoring Model Inputs'!$C$12),AC24&gt;('Scoring Model Inputs'!$B$12)),'Scoring Model Inputs'!$D$12,0)</f>
        <v>0</v>
      </c>
      <c r="AT24">
        <f>IF(AND(X24&gt;('Scoring Model Inputs'!$C$13),AC24&gt;('Scoring Model Inputs'!$B$13)),'Scoring Model Inputs'!$D$13,0)</f>
        <v>0</v>
      </c>
      <c r="AU24">
        <f>IF(AND(Y24&gt;('Scoring Model Inputs'!$C$14),AD24&gt;('Scoring Model Inputs'!$B$14)),'Scoring Model Inputs'!$D$14,0)</f>
        <v>0</v>
      </c>
      <c r="AV24">
        <f>IF(AND(Y24&gt;('Scoring Model Inputs'!$C$15),AD24&gt;('Scoring Model Inputs'!$B$15)),'Scoring Model Inputs'!$D$15,0)</f>
        <v>0</v>
      </c>
      <c r="AW24" s="15">
        <f t="shared" si="20"/>
        <v>0.8307444444444444</v>
      </c>
      <c r="AX24" s="15">
        <f>IFERROR(VLOOKUP(C24,'Employee Listing'!$B$2:$K$26,4,FALSE),"")</f>
        <v>902</v>
      </c>
      <c r="AY24" s="49">
        <f>IFERROR(VLOOKUP(AX24,'Scoring Model Inputs'!$F$21:$G$23,2,FALSE),0)</f>
        <v>0</v>
      </c>
      <c r="AZ24" s="15" t="str">
        <f>IFERROR(VLOOKUP(C24,'Employee Listing'!$B$2:$K$26,5,FALSE),"")</f>
        <v>HR</v>
      </c>
      <c r="BA24" s="49">
        <f>IFERROR((VLOOKUP(AZ24,'Scoring Model Inputs'!$F$26:$G$28,2,FALSE)),0)</f>
        <v>15</v>
      </c>
      <c r="BB24" s="49">
        <f>IFERROR(VLOOKUP(C24,'Scoring Model Inputs'!$F$31:$G$33,2,FALSE),0)</f>
        <v>25</v>
      </c>
      <c r="BC24" s="35" t="str">
        <f>IFERROR(VLOOKUP(C24,'Employee Listing'!$B$2:$K$26,3,FALSE),"Unknown")</f>
        <v>F</v>
      </c>
      <c r="BD24" s="18">
        <f ca="1">IFERROR(('Scoring Model Inputs'!$G$36)-(VLOOKUP(C24,'Employee Listing'!$B$2:$K$26,9,FALSE)),"Unknown")</f>
        <v>20797</v>
      </c>
      <c r="BE24" s="49">
        <f t="shared" ca="1" si="21"/>
        <v>56.978082191780821</v>
      </c>
      <c r="BF24" s="18">
        <f ca="1">IFERROR(('Scoring Model Inputs'!$G$42)-(VLOOKUP(C24,'Employee Listing'!$B$2:$K$26,10,FALSE)),"Unknown")</f>
        <v>1177</v>
      </c>
      <c r="BG24" s="49">
        <f t="shared" ca="1" si="13"/>
        <v>3.2246575342465755</v>
      </c>
      <c r="BH24" t="str">
        <f>IFERROR(VLOOKUP(AX24,'Scoring Model Inputs'!$F$21:$H$23,3,FALSE),"")</f>
        <v/>
      </c>
      <c r="BI24" t="str">
        <f>IFERROR(VLOOKUP(AZ24,'Scoring Model Inputs'!$F$26:$H$28,3,FALSE),"")</f>
        <v>*Human Resources</v>
      </c>
      <c r="BJ24" t="str">
        <f t="shared" si="22"/>
        <v/>
      </c>
      <c r="BK24" t="str">
        <f t="shared" si="23"/>
        <v>*Human Resources</v>
      </c>
    </row>
    <row r="25" spans="1:63" x14ac:dyDescent="0.35">
      <c r="A25" s="4">
        <v>20</v>
      </c>
      <c r="B25" s="5" t="s">
        <v>211</v>
      </c>
      <c r="C25" s="5">
        <v>20</v>
      </c>
      <c r="D25" s="6">
        <v>791</v>
      </c>
      <c r="E25" s="7" t="s">
        <v>9</v>
      </c>
      <c r="F25" s="8">
        <v>0</v>
      </c>
      <c r="G25" s="8">
        <v>0</v>
      </c>
      <c r="H25" s="9">
        <v>1058.5999999999999</v>
      </c>
      <c r="I25" s="9">
        <v>19009.7</v>
      </c>
      <c r="J25" s="9">
        <v>9964.2999999999993</v>
      </c>
      <c r="K25" s="9">
        <v>10800</v>
      </c>
      <c r="L25" s="8">
        <f t="shared" si="0"/>
        <v>0</v>
      </c>
      <c r="M25">
        <f t="shared" si="1"/>
        <v>791</v>
      </c>
      <c r="N25">
        <f>IFERROR(VLOOKUP(A25,'PY -  December 2014'!$A$5:$I$144,3,FALSE),M25)</f>
        <v>777</v>
      </c>
      <c r="O25">
        <f>IFERROR(VLOOKUP(A25,'PY -  December 2014'!$A$5:$I$144,5,FALSE),0)</f>
        <v>1</v>
      </c>
      <c r="P25">
        <f>IFERROR(VLOOKUP(A25,'PY -  December 2014'!$A$5:$I$144,6,FALSE),0)</f>
        <v>0</v>
      </c>
      <c r="Q25" s="13">
        <f>IFERROR(VLOOKUP(A25,'PY -  December 2014'!$A$5:$I$144,7,FALSE),H25)</f>
        <v>2091.23</v>
      </c>
      <c r="R25" s="13">
        <f>IFERROR(VLOOKUP(A25,'PY -  December 2014'!$A$5:$I$144,8,FALSE),I25)</f>
        <v>45415.33</v>
      </c>
      <c r="S25" s="13">
        <f>IFERROR(VLOOKUP(A25,'PY -  December 2014'!$A$5:$I$144,9,FALSE),J25)</f>
        <v>405.86</v>
      </c>
      <c r="T25">
        <f t="shared" si="2"/>
        <v>14</v>
      </c>
      <c r="U25" s="14">
        <f t="shared" si="3"/>
        <v>-1</v>
      </c>
      <c r="V25" s="14">
        <f t="shared" si="4"/>
        <v>0</v>
      </c>
      <c r="W25" s="13">
        <f t="shared" si="5"/>
        <v>-1032.6300000000001</v>
      </c>
      <c r="X25" s="13">
        <f t="shared" si="6"/>
        <v>-26405.63</v>
      </c>
      <c r="Y25" s="13">
        <f t="shared" si="7"/>
        <v>9558.4399999999987</v>
      </c>
      <c r="Z25" s="15">
        <f t="shared" si="8"/>
        <v>-1</v>
      </c>
      <c r="AA25" s="15" t="str">
        <f t="shared" si="9"/>
        <v/>
      </c>
      <c r="AB25" s="15">
        <f t="shared" si="10"/>
        <v>-0.49379073559579773</v>
      </c>
      <c r="AC25" s="15">
        <f t="shared" si="11"/>
        <v>-0.58142547901776775</v>
      </c>
      <c r="AD25" s="15">
        <f t="shared" si="12"/>
        <v>23.551076725964613</v>
      </c>
      <c r="AE25">
        <f t="shared" si="14"/>
        <v>0</v>
      </c>
      <c r="AF25">
        <f>VLOOKUP(T25,'Scoring Model Inputs'!$F$4:$G$11,2,TRUE)</f>
        <v>0</v>
      </c>
      <c r="AG25">
        <f>VLOOKUP((O25+P25),'Scoring Model Inputs'!$F$14:$G$18,2,TRUE)</f>
        <v>0</v>
      </c>
      <c r="AH25">
        <f t="shared" si="15"/>
        <v>0</v>
      </c>
      <c r="AI25">
        <f t="shared" si="16"/>
        <v>0</v>
      </c>
      <c r="AJ25">
        <f t="shared" si="17"/>
        <v>5</v>
      </c>
      <c r="AK25">
        <f>IF(AW25&gt;'Scoring Model Inputs'!B35,'Scoring Model Inputs'!$D$16,0)</f>
        <v>10</v>
      </c>
      <c r="AL25" s="18">
        <f t="shared" si="18"/>
        <v>15</v>
      </c>
      <c r="AM25">
        <f>IFERROR(IF(BC25="M",'Scoring Model Inputs'!$D$22,0),0)</f>
        <v>0</v>
      </c>
      <c r="AN25">
        <f ca="1">IFERROR(VLOOKUP(BE25,'Scoring Model Inputs'!$F$37:$G$39,2,TRUE),0)</f>
        <v>0</v>
      </c>
      <c r="AO25">
        <f ca="1">IFERROR(VLOOKUP(BG25,'Scoring Model Inputs'!$F$43:$G$44,2,TRUE),0)</f>
        <v>0</v>
      </c>
      <c r="AP25">
        <f t="shared" ca="1" si="19"/>
        <v>30</v>
      </c>
      <c r="AQ25">
        <f>IF(AND(W25&lt;(-'Scoring Model Inputs'!$C$10),AB25&lt;(-'Scoring Model Inputs'!$B$10)),'Scoring Model Inputs'!$D$10,0)</f>
        <v>0</v>
      </c>
      <c r="AR25">
        <f>IF(AND(W25&lt;(-'Scoring Model Inputs'!$C$11),AB25&lt;(-'Scoring Model Inputs'!$B$11)),'Scoring Model Inputs'!$D$11,0)</f>
        <v>0</v>
      </c>
      <c r="AS25">
        <f>IF(AND(X25&gt;('Scoring Model Inputs'!$C$12),AC25&gt;('Scoring Model Inputs'!$B$12)),'Scoring Model Inputs'!$D$12,0)</f>
        <v>0</v>
      </c>
      <c r="AT25">
        <f>IF(AND(X25&gt;('Scoring Model Inputs'!$C$13),AC25&gt;('Scoring Model Inputs'!$B$13)),'Scoring Model Inputs'!$D$13,0)</f>
        <v>0</v>
      </c>
      <c r="AU25">
        <f>IF(AND(Y25&gt;('Scoring Model Inputs'!$C$14),AD25&gt;('Scoring Model Inputs'!$B$14)),'Scoring Model Inputs'!$D$14,0)</f>
        <v>5</v>
      </c>
      <c r="AV25">
        <f>IF(AND(Y25&gt;('Scoring Model Inputs'!$C$15),AD25&gt;('Scoring Model Inputs'!$B$15)),'Scoring Model Inputs'!$D$15,0)</f>
        <v>0</v>
      </c>
      <c r="AW25" s="15">
        <f t="shared" si="20"/>
        <v>0.92262037037037026</v>
      </c>
      <c r="AX25" s="15" t="str">
        <f>IFERROR(VLOOKUP(C25,'Employee Listing'!$B$2:$K$26,4,FALSE),"")</f>
        <v>HIDEN</v>
      </c>
      <c r="AY25" s="49">
        <f>IFERROR(VLOOKUP(AX25,'Scoring Model Inputs'!$F$21:$G$23,2,FALSE),0)</f>
        <v>15</v>
      </c>
      <c r="AZ25" s="15" t="str">
        <f>IFERROR(VLOOKUP(C25,'Employee Listing'!$B$2:$K$26,5,FALSE),"")</f>
        <v>HIDSVC</v>
      </c>
      <c r="BA25" s="49">
        <f>IFERROR((VLOOKUP(AZ25,'Scoring Model Inputs'!$F$26:$G$28,2,FALSE)),0)</f>
        <v>0</v>
      </c>
      <c r="BB25" s="49">
        <f>IFERROR(VLOOKUP(C25,'Scoring Model Inputs'!$F$31:$G$33,2,FALSE),0)</f>
        <v>0</v>
      </c>
      <c r="BC25" s="35" t="str">
        <f>IFERROR(VLOOKUP(C25,'Employee Listing'!$B$2:$K$26,3,FALSE),"Unknown")</f>
        <v>F</v>
      </c>
      <c r="BD25" s="18">
        <f ca="1">IFERROR(('Scoring Model Inputs'!$G$36)-(VLOOKUP(C25,'Employee Listing'!$B$2:$K$26,9,FALSE)),"Unknown")</f>
        <v>8065</v>
      </c>
      <c r="BE25" s="49">
        <f t="shared" ca="1" si="21"/>
        <v>22.095890410958905</v>
      </c>
      <c r="BF25" s="18">
        <f ca="1">IFERROR(('Scoring Model Inputs'!$G$42)-(VLOOKUP(C25,'Employee Listing'!$B$2:$K$26,10,FALSE)),"Unknown")</f>
        <v>652</v>
      </c>
      <c r="BG25" s="49">
        <f t="shared" ca="1" si="13"/>
        <v>1.7863013698630137</v>
      </c>
      <c r="BH25" t="str">
        <f>IFERROR(VLOOKUP(AX25,'Scoring Model Inputs'!$F$21:$H$23,3,FALSE),"")</f>
        <v>Hidenwood</v>
      </c>
      <c r="BI25" t="str">
        <f>IFERROR(VLOOKUP(AZ25,'Scoring Model Inputs'!$F$26:$H$28,3,FALSE),"")</f>
        <v/>
      </c>
      <c r="BJ25" t="str">
        <f t="shared" si="22"/>
        <v/>
      </c>
      <c r="BK25" t="str">
        <f t="shared" si="23"/>
        <v>Hidenwood</v>
      </c>
    </row>
    <row r="26" spans="1:63" x14ac:dyDescent="0.35">
      <c r="A26" s="4">
        <v>21</v>
      </c>
      <c r="B26" s="5" t="s">
        <v>212</v>
      </c>
      <c r="C26" s="5">
        <v>21</v>
      </c>
      <c r="D26" s="6">
        <v>746</v>
      </c>
      <c r="E26" s="7" t="s">
        <v>14</v>
      </c>
      <c r="F26" s="8">
        <v>0</v>
      </c>
      <c r="G26" s="8">
        <v>0</v>
      </c>
      <c r="H26" s="9">
        <v>23878.83</v>
      </c>
      <c r="I26" s="9">
        <v>0</v>
      </c>
      <c r="J26" s="9">
        <v>2915.8</v>
      </c>
      <c r="K26" s="9">
        <v>5000</v>
      </c>
      <c r="L26" s="8">
        <f t="shared" si="0"/>
        <v>0</v>
      </c>
      <c r="M26">
        <f t="shared" si="1"/>
        <v>746</v>
      </c>
      <c r="N26">
        <f>IFERROR(VLOOKUP(A26,'PY -  December 2014'!$A$5:$I$144,3,FALSE),M26)</f>
        <v>739</v>
      </c>
      <c r="O26">
        <f>IFERROR(VLOOKUP(A26,'PY -  December 2014'!$A$5:$I$144,5,FALSE),0)</f>
        <v>0</v>
      </c>
      <c r="P26">
        <f>IFERROR(VLOOKUP(A26,'PY -  December 2014'!$A$5:$I$144,6,FALSE),0)</f>
        <v>0</v>
      </c>
      <c r="Q26" s="13">
        <f>IFERROR(VLOOKUP(A26,'PY -  December 2014'!$A$5:$I$144,7,FALSE),H26)</f>
        <v>2018.28</v>
      </c>
      <c r="R26" s="13">
        <f>IFERROR(VLOOKUP(A26,'PY -  December 2014'!$A$5:$I$144,8,FALSE),I26)</f>
        <v>3734.29</v>
      </c>
      <c r="S26" s="13">
        <f>IFERROR(VLOOKUP(A26,'PY -  December 2014'!$A$5:$I$144,9,FALSE),J26)</f>
        <v>24487.84</v>
      </c>
      <c r="T26">
        <f t="shared" si="2"/>
        <v>7</v>
      </c>
      <c r="U26" s="14">
        <f t="shared" si="3"/>
        <v>0</v>
      </c>
      <c r="V26" s="14">
        <f t="shared" si="4"/>
        <v>0</v>
      </c>
      <c r="W26" s="13">
        <f t="shared" si="5"/>
        <v>21860.550000000003</v>
      </c>
      <c r="X26" s="13">
        <f t="shared" si="6"/>
        <v>-3734.29</v>
      </c>
      <c r="Y26" s="13">
        <f t="shared" si="7"/>
        <v>-21572.04</v>
      </c>
      <c r="Z26" s="15" t="str">
        <f t="shared" si="8"/>
        <v/>
      </c>
      <c r="AA26" s="15" t="str">
        <f t="shared" si="9"/>
        <v/>
      </c>
      <c r="AB26" s="15">
        <f t="shared" si="10"/>
        <v>10.831277127058685</v>
      </c>
      <c r="AC26" s="15">
        <f t="shared" si="11"/>
        <v>-1</v>
      </c>
      <c r="AD26" s="15">
        <f t="shared" si="12"/>
        <v>-0.88092865683539257</v>
      </c>
      <c r="AE26">
        <f t="shared" si="14"/>
        <v>0</v>
      </c>
      <c r="AF26">
        <f>VLOOKUP(T26,'Scoring Model Inputs'!$F$4:$G$11,2,TRUE)</f>
        <v>0</v>
      </c>
      <c r="AG26">
        <f>VLOOKUP((O26+P26),'Scoring Model Inputs'!$F$14:$G$18,2,TRUE)</f>
        <v>0</v>
      </c>
      <c r="AH26">
        <f t="shared" si="15"/>
        <v>0</v>
      </c>
      <c r="AI26">
        <f t="shared" si="16"/>
        <v>0</v>
      </c>
      <c r="AJ26">
        <f t="shared" si="17"/>
        <v>0</v>
      </c>
      <c r="AK26">
        <f>IF(AW26&gt;'Scoring Model Inputs'!B36,'Scoring Model Inputs'!$D$16,0)</f>
        <v>10</v>
      </c>
      <c r="AL26" s="18">
        <f t="shared" si="18"/>
        <v>25</v>
      </c>
      <c r="AM26">
        <f>IFERROR(IF(BC26="M",'Scoring Model Inputs'!$D$22,0),0)</f>
        <v>0</v>
      </c>
      <c r="AN26">
        <f ca="1">IFERROR(VLOOKUP(BE26,'Scoring Model Inputs'!$F$37:$G$39,2,TRUE),0)</f>
        <v>5</v>
      </c>
      <c r="AO26">
        <f ca="1">IFERROR(VLOOKUP(BG26,'Scoring Model Inputs'!$F$43:$G$44,2,TRUE),0)</f>
        <v>0</v>
      </c>
      <c r="AP26">
        <f t="shared" ca="1" si="19"/>
        <v>40</v>
      </c>
      <c r="AQ26">
        <f>IF(AND(W26&lt;(-'Scoring Model Inputs'!$C$10),AB26&lt;(-'Scoring Model Inputs'!$B$10)),'Scoring Model Inputs'!$D$10,0)</f>
        <v>0</v>
      </c>
      <c r="AR26">
        <f>IF(AND(W26&lt;(-'Scoring Model Inputs'!$C$11),AB26&lt;(-'Scoring Model Inputs'!$B$11)),'Scoring Model Inputs'!$D$11,0)</f>
        <v>0</v>
      </c>
      <c r="AS26">
        <f>IF(AND(X26&gt;('Scoring Model Inputs'!$C$12),AC26&gt;('Scoring Model Inputs'!$B$12)),'Scoring Model Inputs'!$D$12,0)</f>
        <v>0</v>
      </c>
      <c r="AT26">
        <f>IF(AND(X26&gt;('Scoring Model Inputs'!$C$13),AC26&gt;('Scoring Model Inputs'!$B$13)),'Scoring Model Inputs'!$D$13,0)</f>
        <v>0</v>
      </c>
      <c r="AU26">
        <f>IF(AND(Y26&gt;('Scoring Model Inputs'!$C$14),AD26&gt;('Scoring Model Inputs'!$B$14)),'Scoring Model Inputs'!$D$14,0)</f>
        <v>0</v>
      </c>
      <c r="AV26">
        <f>IF(AND(Y26&gt;('Scoring Model Inputs'!$C$15),AD26&gt;('Scoring Model Inputs'!$B$15)),'Scoring Model Inputs'!$D$15,0)</f>
        <v>0</v>
      </c>
      <c r="AW26" s="15">
        <f t="shared" si="20"/>
        <v>0.58316000000000001</v>
      </c>
      <c r="AX26" s="15" t="str">
        <f>IFERROR(VLOOKUP(C26,'Employee Listing'!$B$2:$K$26,4,FALSE),"")</f>
        <v>907</v>
      </c>
      <c r="AY26" s="49">
        <f>IFERROR(VLOOKUP(AX26,'Scoring Model Inputs'!$F$21:$G$23,2,FALSE),0)</f>
        <v>0</v>
      </c>
      <c r="AZ26" s="15" t="str">
        <f>IFERROR(VLOOKUP(C26,'Employee Listing'!$B$2:$K$26,5,FALSE),"")</f>
        <v>FIN</v>
      </c>
      <c r="BA26" s="49">
        <f>IFERROR((VLOOKUP(AZ26,'Scoring Model Inputs'!$F$26:$G$28,2,FALSE)),0)</f>
        <v>0</v>
      </c>
      <c r="BB26" s="49">
        <f>IFERROR(VLOOKUP(C26,'Scoring Model Inputs'!$F$31:$G$33,2,FALSE),0)</f>
        <v>25</v>
      </c>
      <c r="BC26" s="35" t="str">
        <f>IFERROR(VLOOKUP(C26,'Employee Listing'!$B$2:$K$26,3,FALSE),"Unknown")</f>
        <v>F</v>
      </c>
      <c r="BD26" s="18">
        <f ca="1">IFERROR(('Scoring Model Inputs'!$G$36)-(VLOOKUP(C26,'Employee Listing'!$B$2:$K$26,9,FALSE)),"Unknown")</f>
        <v>18139</v>
      </c>
      <c r="BE26" s="49">
        <f t="shared" ca="1" si="21"/>
        <v>49.695890410958903</v>
      </c>
      <c r="BF26" s="18">
        <f ca="1">IFERROR(('Scoring Model Inputs'!$G$42)-(VLOOKUP(C26,'Employee Listing'!$B$2:$K$26,10,FALSE)),"Unknown")</f>
        <v>561</v>
      </c>
      <c r="BG26" s="49">
        <f t="shared" ca="1" si="13"/>
        <v>1.536986301369863</v>
      </c>
      <c r="BH26" t="str">
        <f>IFERROR(VLOOKUP(AX26,'Scoring Model Inputs'!$F$21:$H$23,3,FALSE),"")</f>
        <v/>
      </c>
      <c r="BI26" t="str">
        <f>IFERROR(VLOOKUP(AZ26,'Scoring Model Inputs'!$F$26:$H$28,3,FALSE),"")</f>
        <v/>
      </c>
      <c r="BJ26" t="str">
        <f t="shared" si="22"/>
        <v>**All Other</v>
      </c>
      <c r="BK26" t="str">
        <f t="shared" si="23"/>
        <v>**All Other</v>
      </c>
    </row>
    <row r="27" spans="1:63" x14ac:dyDescent="0.35">
      <c r="A27" s="4">
        <v>22</v>
      </c>
      <c r="B27" s="5" t="s">
        <v>213</v>
      </c>
      <c r="C27" s="5">
        <v>22</v>
      </c>
      <c r="D27" s="6">
        <v>629</v>
      </c>
      <c r="E27" s="7" t="s">
        <v>15</v>
      </c>
      <c r="F27" s="8">
        <v>1</v>
      </c>
      <c r="G27" s="8">
        <v>1</v>
      </c>
      <c r="H27" s="9">
        <v>1023.24</v>
      </c>
      <c r="I27" s="9">
        <v>159784.31</v>
      </c>
      <c r="J27" s="9">
        <v>25122.99</v>
      </c>
      <c r="K27" s="9">
        <v>25000</v>
      </c>
      <c r="L27" s="8">
        <f t="shared" si="0"/>
        <v>2</v>
      </c>
      <c r="M27">
        <f t="shared" si="1"/>
        <v>629</v>
      </c>
      <c r="N27">
        <f>IFERROR(VLOOKUP(A27,'PY -  December 2014'!$A$5:$I$144,3,FALSE),M27)</f>
        <v>804</v>
      </c>
      <c r="O27">
        <f>IFERROR(VLOOKUP(A27,'PY -  December 2014'!$A$5:$I$144,5,FALSE),0)</f>
        <v>0</v>
      </c>
      <c r="P27">
        <f>IFERROR(VLOOKUP(A27,'PY -  December 2014'!$A$5:$I$144,6,FALSE),0)</f>
        <v>1</v>
      </c>
      <c r="Q27" s="13">
        <f>IFERROR(VLOOKUP(A27,'PY -  December 2014'!$A$5:$I$144,7,FALSE),H27)</f>
        <v>5511.65</v>
      </c>
      <c r="R27" s="13">
        <f>IFERROR(VLOOKUP(A27,'PY -  December 2014'!$A$5:$I$144,8,FALSE),I27)</f>
        <v>12190.65</v>
      </c>
      <c r="S27" s="13">
        <f>IFERROR(VLOOKUP(A27,'PY -  December 2014'!$A$5:$I$144,9,FALSE),J27)</f>
        <v>951.21</v>
      </c>
      <c r="T27">
        <f t="shared" si="2"/>
        <v>-175</v>
      </c>
      <c r="U27" s="14">
        <f t="shared" si="3"/>
        <v>1</v>
      </c>
      <c r="V27" s="14">
        <f t="shared" si="4"/>
        <v>0</v>
      </c>
      <c r="W27" s="13">
        <f t="shared" si="5"/>
        <v>-4488.41</v>
      </c>
      <c r="X27" s="13">
        <f t="shared" si="6"/>
        <v>147593.66</v>
      </c>
      <c r="Y27" s="13">
        <f t="shared" si="7"/>
        <v>24171.780000000002</v>
      </c>
      <c r="Z27" s="15" t="str">
        <f t="shared" si="8"/>
        <v/>
      </c>
      <c r="AA27" s="15">
        <f t="shared" si="9"/>
        <v>0</v>
      </c>
      <c r="AB27" s="15">
        <f t="shared" si="10"/>
        <v>-0.814349604927744</v>
      </c>
      <c r="AC27" s="15">
        <f t="shared" si="11"/>
        <v>12.107119800830965</v>
      </c>
      <c r="AD27" s="15">
        <f t="shared" si="12"/>
        <v>25.41161257766424</v>
      </c>
      <c r="AE27">
        <f t="shared" si="14"/>
        <v>0</v>
      </c>
      <c r="AF27">
        <f>VLOOKUP(T27,'Scoring Model Inputs'!$F$4:$G$11,2,TRUE)</f>
        <v>40</v>
      </c>
      <c r="AG27">
        <f>VLOOKUP((O27+P27),'Scoring Model Inputs'!$F$14:$G$18,2,TRUE)</f>
        <v>0</v>
      </c>
      <c r="AH27">
        <f t="shared" si="15"/>
        <v>0</v>
      </c>
      <c r="AI27">
        <f t="shared" si="16"/>
        <v>10</v>
      </c>
      <c r="AJ27">
        <f t="shared" si="17"/>
        <v>10</v>
      </c>
      <c r="AK27">
        <f>IF(AW27&gt;'Scoring Model Inputs'!B37,'Scoring Model Inputs'!$D$16,0)</f>
        <v>10</v>
      </c>
      <c r="AL27" s="18">
        <f t="shared" si="18"/>
        <v>0</v>
      </c>
      <c r="AM27">
        <f>IFERROR(IF(BC27="M",'Scoring Model Inputs'!$D$22,0),0)</f>
        <v>0</v>
      </c>
      <c r="AN27">
        <f ca="1">IFERROR(VLOOKUP(BE27,'Scoring Model Inputs'!$F$37:$G$39,2,TRUE),0)</f>
        <v>5</v>
      </c>
      <c r="AO27">
        <f ca="1">IFERROR(VLOOKUP(BG27,'Scoring Model Inputs'!$F$43:$G$44,2,TRUE),0)</f>
        <v>0</v>
      </c>
      <c r="AP27">
        <f t="shared" ca="1" si="19"/>
        <v>75</v>
      </c>
      <c r="AQ27">
        <f>IF(AND(W27&lt;(-'Scoring Model Inputs'!$C$10),AB27&lt;(-'Scoring Model Inputs'!$B$10)),'Scoring Model Inputs'!$D$10,0)</f>
        <v>0</v>
      </c>
      <c r="AR27">
        <f>IF(AND(W27&lt;(-'Scoring Model Inputs'!$C$11),AB27&lt;(-'Scoring Model Inputs'!$B$11)),'Scoring Model Inputs'!$D$11,0)</f>
        <v>0</v>
      </c>
      <c r="AS27">
        <f>IF(AND(X27&gt;('Scoring Model Inputs'!$C$12),AC27&gt;('Scoring Model Inputs'!$B$12)),'Scoring Model Inputs'!$D$12,0)</f>
        <v>5</v>
      </c>
      <c r="AT27">
        <f>IF(AND(X27&gt;('Scoring Model Inputs'!$C$13),AC27&gt;('Scoring Model Inputs'!$B$13)),'Scoring Model Inputs'!$D$13,0)</f>
        <v>10</v>
      </c>
      <c r="AU27">
        <f>IF(AND(Y27&gt;('Scoring Model Inputs'!$C$14),AD27&gt;('Scoring Model Inputs'!$B$14)),'Scoring Model Inputs'!$D$14,0)</f>
        <v>5</v>
      </c>
      <c r="AV27">
        <f>IF(AND(Y27&gt;('Scoring Model Inputs'!$C$15),AD27&gt;('Scoring Model Inputs'!$B$15)),'Scoring Model Inputs'!$D$15,0)</f>
        <v>10</v>
      </c>
      <c r="AW27" s="15">
        <f t="shared" si="20"/>
        <v>1.0049196</v>
      </c>
      <c r="AX27" s="15" t="str">
        <f>IFERROR(VLOOKUP(C27,'Employee Listing'!$B$2:$K$26,4,FALSE),"")</f>
        <v>415</v>
      </c>
      <c r="AY27" s="49">
        <f>IFERROR(VLOOKUP(AX27,'Scoring Model Inputs'!$F$21:$G$23,2,FALSE),0)</f>
        <v>0</v>
      </c>
      <c r="AZ27" s="15" t="str">
        <f>IFERROR(VLOOKUP(C27,'Employee Listing'!$B$2:$K$26,5,FALSE),"")</f>
        <v>CLEND</v>
      </c>
      <c r="BA27" s="49">
        <f>IFERROR((VLOOKUP(AZ27,'Scoring Model Inputs'!$F$26:$G$28,2,FALSE)),0)</f>
        <v>0</v>
      </c>
      <c r="BB27" s="49">
        <f>IFERROR(VLOOKUP(C27,'Scoring Model Inputs'!$F$31:$G$33,2,FALSE),0)</f>
        <v>0</v>
      </c>
      <c r="BC27" s="35" t="str">
        <f>IFERROR(VLOOKUP(C27,'Employee Listing'!$B$2:$K$26,3,FALSE),"Unknown")</f>
        <v>F</v>
      </c>
      <c r="BD27" s="18">
        <f ca="1">IFERROR(('Scoring Model Inputs'!$G$36)-(VLOOKUP(C27,'Employee Listing'!$B$2:$K$26,9,FALSE)),"Unknown")</f>
        <v>12529</v>
      </c>
      <c r="BE27" s="49">
        <f t="shared" ca="1" si="21"/>
        <v>34.326027397260276</v>
      </c>
      <c r="BF27" s="18">
        <f ca="1">IFERROR(('Scoring Model Inputs'!$G$42)-(VLOOKUP(C27,'Employee Listing'!$B$2:$K$26,10,FALSE)),"Unknown")</f>
        <v>2017</v>
      </c>
      <c r="BG27" s="49">
        <f t="shared" ca="1" si="13"/>
        <v>5.5260273972602736</v>
      </c>
      <c r="BH27" t="str">
        <f>IFERROR(VLOOKUP(AX27,'Scoring Model Inputs'!$F$21:$H$23,3,FALSE),"")</f>
        <v/>
      </c>
      <c r="BI27" t="str">
        <f>IFERROR(VLOOKUP(AZ27,'Scoring Model Inputs'!$F$26:$H$28,3,FALSE),"")</f>
        <v/>
      </c>
      <c r="BJ27" t="str">
        <f t="shared" si="22"/>
        <v>**All Other</v>
      </c>
      <c r="BK27" t="str">
        <f t="shared" si="23"/>
        <v>**All Other</v>
      </c>
    </row>
    <row r="28" spans="1:63" x14ac:dyDescent="0.35">
      <c r="A28" s="4">
        <v>23</v>
      </c>
      <c r="B28" s="5" t="s">
        <v>214</v>
      </c>
      <c r="C28" s="5">
        <v>23</v>
      </c>
      <c r="D28" s="6">
        <v>791</v>
      </c>
      <c r="E28" s="7" t="s">
        <v>9</v>
      </c>
      <c r="F28" s="8">
        <v>0</v>
      </c>
      <c r="G28" s="8">
        <v>0</v>
      </c>
      <c r="H28" s="9">
        <v>12404.77</v>
      </c>
      <c r="I28" s="9">
        <v>0</v>
      </c>
      <c r="J28" s="9">
        <v>2050.64</v>
      </c>
      <c r="K28" s="9">
        <v>4000</v>
      </c>
      <c r="L28" s="8">
        <f t="shared" si="0"/>
        <v>0</v>
      </c>
      <c r="M28">
        <f t="shared" si="1"/>
        <v>791</v>
      </c>
      <c r="N28">
        <f>IFERROR(VLOOKUP(A28,'PY -  December 2014'!$A$5:$I$144,3,FALSE),M28)</f>
        <v>726</v>
      </c>
      <c r="O28">
        <f>IFERROR(VLOOKUP(A28,'PY -  December 2014'!$A$5:$I$144,5,FALSE),0)</f>
        <v>0</v>
      </c>
      <c r="P28">
        <f>IFERROR(VLOOKUP(A28,'PY -  December 2014'!$A$5:$I$144,6,FALSE),0)</f>
        <v>0</v>
      </c>
      <c r="Q28" s="13">
        <f>IFERROR(VLOOKUP(A28,'PY -  December 2014'!$A$5:$I$144,7,FALSE),H28)</f>
        <v>21810.48</v>
      </c>
      <c r="R28" s="13">
        <f>IFERROR(VLOOKUP(A28,'PY -  December 2014'!$A$5:$I$144,8,FALSE),I28)</f>
        <v>60543.76</v>
      </c>
      <c r="S28" s="13">
        <f>IFERROR(VLOOKUP(A28,'PY -  December 2014'!$A$5:$I$144,9,FALSE),J28)</f>
        <v>23503.21</v>
      </c>
      <c r="T28">
        <f t="shared" si="2"/>
        <v>65</v>
      </c>
      <c r="U28" s="14">
        <f t="shared" si="3"/>
        <v>0</v>
      </c>
      <c r="V28" s="14">
        <f t="shared" si="4"/>
        <v>0</v>
      </c>
      <c r="W28" s="13">
        <f t="shared" si="5"/>
        <v>-9405.7099999999991</v>
      </c>
      <c r="X28" s="13">
        <f t="shared" si="6"/>
        <v>-60543.76</v>
      </c>
      <c r="Y28" s="13">
        <f t="shared" si="7"/>
        <v>-21452.57</v>
      </c>
      <c r="Z28" s="15" t="str">
        <f t="shared" si="8"/>
        <v/>
      </c>
      <c r="AA28" s="15" t="str">
        <f t="shared" si="9"/>
        <v/>
      </c>
      <c r="AB28" s="15">
        <f t="shared" si="10"/>
        <v>-0.4312472719536663</v>
      </c>
      <c r="AC28" s="15">
        <f t="shared" si="11"/>
        <v>-1</v>
      </c>
      <c r="AD28" s="15">
        <f t="shared" si="12"/>
        <v>-0.91275064129538053</v>
      </c>
      <c r="AE28">
        <f t="shared" si="14"/>
        <v>0</v>
      </c>
      <c r="AF28">
        <f>VLOOKUP(T28,'Scoring Model Inputs'!$F$4:$G$11,2,TRUE)</f>
        <v>0</v>
      </c>
      <c r="AG28">
        <f>VLOOKUP((O28+P28),'Scoring Model Inputs'!$F$14:$G$18,2,TRUE)</f>
        <v>0</v>
      </c>
      <c r="AH28">
        <f t="shared" si="15"/>
        <v>0</v>
      </c>
      <c r="AI28">
        <f t="shared" si="16"/>
        <v>0</v>
      </c>
      <c r="AJ28">
        <f t="shared" si="17"/>
        <v>0</v>
      </c>
      <c r="AK28">
        <f>IF(AW28&gt;'Scoring Model Inputs'!B38,'Scoring Model Inputs'!$D$16,0)</f>
        <v>10</v>
      </c>
      <c r="AL28" s="18">
        <f t="shared" si="18"/>
        <v>0</v>
      </c>
      <c r="AM28">
        <f>IFERROR(IF(BC28="M",'Scoring Model Inputs'!$D$22,0),0)</f>
        <v>0</v>
      </c>
      <c r="AN28">
        <f ca="1">IFERROR(VLOOKUP(BE28,'Scoring Model Inputs'!$F$37:$G$39,2,TRUE),0)</f>
        <v>0</v>
      </c>
      <c r="AO28">
        <f ca="1">IFERROR(VLOOKUP(BG28,'Scoring Model Inputs'!$F$43:$G$44,2,TRUE),0)</f>
        <v>0</v>
      </c>
      <c r="AP28">
        <f t="shared" ca="1" si="19"/>
        <v>10</v>
      </c>
      <c r="AQ28">
        <f>IF(AND(W28&lt;(-'Scoring Model Inputs'!$C$10),AB28&lt;(-'Scoring Model Inputs'!$B$10)),'Scoring Model Inputs'!$D$10,0)</f>
        <v>0</v>
      </c>
      <c r="AR28">
        <f>IF(AND(W28&lt;(-'Scoring Model Inputs'!$C$11),AB28&lt;(-'Scoring Model Inputs'!$B$11)),'Scoring Model Inputs'!$D$11,0)</f>
        <v>0</v>
      </c>
      <c r="AS28">
        <f>IF(AND(X28&gt;('Scoring Model Inputs'!$C$12),AC28&gt;('Scoring Model Inputs'!$B$12)),'Scoring Model Inputs'!$D$12,0)</f>
        <v>0</v>
      </c>
      <c r="AT28">
        <f>IF(AND(X28&gt;('Scoring Model Inputs'!$C$13),AC28&gt;('Scoring Model Inputs'!$B$13)),'Scoring Model Inputs'!$D$13,0)</f>
        <v>0</v>
      </c>
      <c r="AU28">
        <f>IF(AND(Y28&gt;('Scoring Model Inputs'!$C$14),AD28&gt;('Scoring Model Inputs'!$B$14)),'Scoring Model Inputs'!$D$14,0)</f>
        <v>0</v>
      </c>
      <c r="AV28">
        <f>IF(AND(Y28&gt;('Scoring Model Inputs'!$C$15),AD28&gt;('Scoring Model Inputs'!$B$15)),'Scoring Model Inputs'!$D$15,0)</f>
        <v>0</v>
      </c>
      <c r="AW28" s="15">
        <f t="shared" si="20"/>
        <v>0.51266</v>
      </c>
      <c r="AX28" s="15" t="str">
        <f>IFERROR(VLOOKUP(C28,'Employee Listing'!$B$2:$K$26,4,FALSE),"")</f>
        <v>914</v>
      </c>
      <c r="AY28" s="49">
        <f>IFERROR(VLOOKUP(AX28,'Scoring Model Inputs'!$F$21:$G$23,2,FALSE),0)</f>
        <v>0</v>
      </c>
      <c r="AZ28" s="15" t="str">
        <f>IFERROR(VLOOKUP(C28,'Employee Listing'!$B$2:$K$26,5,FALSE),"")</f>
        <v>COLL</v>
      </c>
      <c r="BA28" s="49">
        <f>IFERROR((VLOOKUP(AZ28,'Scoring Model Inputs'!$F$26:$G$28,2,FALSE)),0)</f>
        <v>0</v>
      </c>
      <c r="BB28" s="49">
        <f>IFERROR(VLOOKUP(C28,'Scoring Model Inputs'!$F$31:$G$33,2,FALSE),0)</f>
        <v>0</v>
      </c>
      <c r="BC28" s="35" t="str">
        <f>IFERROR(VLOOKUP(C28,'Employee Listing'!$B$2:$K$26,3,FALSE),"Unknown")</f>
        <v>F</v>
      </c>
      <c r="BD28" s="18">
        <f ca="1">IFERROR(('Scoring Model Inputs'!$G$36)-(VLOOKUP(C28,'Employee Listing'!$B$2:$K$26,9,FALSE)),"Unknown")</f>
        <v>7345</v>
      </c>
      <c r="BE28" s="49">
        <f t="shared" ca="1" si="21"/>
        <v>20.123287671232877</v>
      </c>
      <c r="BF28" s="18">
        <f ca="1">IFERROR(('Scoring Model Inputs'!$G$42)-(VLOOKUP(C28,'Employee Listing'!$B$2:$K$26,10,FALSE)),"Unknown")</f>
        <v>400</v>
      </c>
      <c r="BG28" s="49">
        <f t="shared" ca="1" si="13"/>
        <v>1.095890410958904</v>
      </c>
      <c r="BH28" t="str">
        <f>IFERROR(VLOOKUP(AX28,'Scoring Model Inputs'!$F$21:$H$23,3,FALSE),"")</f>
        <v/>
      </c>
      <c r="BI28" t="str">
        <f>IFERROR(VLOOKUP(AZ28,'Scoring Model Inputs'!$F$26:$H$28,3,FALSE),"")</f>
        <v/>
      </c>
      <c r="BJ28" t="str">
        <f t="shared" si="22"/>
        <v>**All Other</v>
      </c>
      <c r="BK28" t="str">
        <f t="shared" si="23"/>
        <v>**All Other</v>
      </c>
    </row>
    <row r="29" spans="1:63" x14ac:dyDescent="0.35">
      <c r="A29" s="4">
        <v>24</v>
      </c>
      <c r="B29" s="5" t="s">
        <v>215</v>
      </c>
      <c r="C29" s="5">
        <v>24</v>
      </c>
      <c r="D29" s="6">
        <v>807</v>
      </c>
      <c r="E29" s="7" t="s">
        <v>9</v>
      </c>
      <c r="F29" s="8">
        <v>0</v>
      </c>
      <c r="G29" s="8">
        <v>0</v>
      </c>
      <c r="H29" s="9">
        <v>5572.04</v>
      </c>
      <c r="I29" s="9">
        <v>0</v>
      </c>
      <c r="J29" s="9">
        <v>0</v>
      </c>
      <c r="K29" s="9">
        <v>5000</v>
      </c>
      <c r="L29" s="8">
        <f t="shared" si="0"/>
        <v>0</v>
      </c>
      <c r="M29">
        <f t="shared" si="1"/>
        <v>807</v>
      </c>
      <c r="N29">
        <f>IFERROR(VLOOKUP(A29,'PY -  December 2014'!$A$5:$I$144,3,FALSE),M29)</f>
        <v>805</v>
      </c>
      <c r="O29">
        <f>IFERROR(VLOOKUP(A29,'PY -  December 2014'!$A$5:$I$144,5,FALSE),0)</f>
        <v>0</v>
      </c>
      <c r="P29">
        <f>IFERROR(VLOOKUP(A29,'PY -  December 2014'!$A$5:$I$144,6,FALSE),0)</f>
        <v>0</v>
      </c>
      <c r="Q29" s="13">
        <f>IFERROR(VLOOKUP(A29,'PY -  December 2014'!$A$5:$I$144,7,FALSE),H29)</f>
        <v>182420.54</v>
      </c>
      <c r="R29" s="13">
        <f>IFERROR(VLOOKUP(A29,'PY -  December 2014'!$A$5:$I$144,8,FALSE),I29)</f>
        <v>32080.94</v>
      </c>
      <c r="S29" s="13">
        <f>IFERROR(VLOOKUP(A29,'PY -  December 2014'!$A$5:$I$144,9,FALSE),J29)</f>
        <v>3751.39</v>
      </c>
      <c r="T29">
        <f t="shared" si="2"/>
        <v>2</v>
      </c>
      <c r="U29" s="14">
        <f t="shared" si="3"/>
        <v>0</v>
      </c>
      <c r="V29" s="14">
        <f t="shared" si="4"/>
        <v>0</v>
      </c>
      <c r="W29" s="13">
        <f t="shared" si="5"/>
        <v>-176848.5</v>
      </c>
      <c r="X29" s="13">
        <f t="shared" si="6"/>
        <v>-32080.94</v>
      </c>
      <c r="Y29" s="13">
        <f t="shared" si="7"/>
        <v>-3751.39</v>
      </c>
      <c r="Z29" s="15" t="str">
        <f t="shared" si="8"/>
        <v/>
      </c>
      <c r="AA29" s="15" t="str">
        <f t="shared" si="9"/>
        <v/>
      </c>
      <c r="AB29" s="15">
        <f t="shared" si="10"/>
        <v>-0.96945497475229481</v>
      </c>
      <c r="AC29" s="15">
        <f t="shared" si="11"/>
        <v>-1</v>
      </c>
      <c r="AD29" s="15">
        <f t="shared" si="12"/>
        <v>-1</v>
      </c>
      <c r="AE29">
        <f t="shared" si="14"/>
        <v>0</v>
      </c>
      <c r="AF29">
        <f>VLOOKUP(T29,'Scoring Model Inputs'!$F$4:$G$11,2,TRUE)</f>
        <v>0</v>
      </c>
      <c r="AG29">
        <f>VLOOKUP((O29+P29),'Scoring Model Inputs'!$F$14:$G$18,2,TRUE)</f>
        <v>0</v>
      </c>
      <c r="AH29">
        <f t="shared" si="15"/>
        <v>10</v>
      </c>
      <c r="AI29">
        <f t="shared" si="16"/>
        <v>0</v>
      </c>
      <c r="AJ29">
        <f t="shared" si="17"/>
        <v>0</v>
      </c>
      <c r="AK29">
        <f>IF(AW29&gt;'Scoring Model Inputs'!B39,'Scoring Model Inputs'!$D$16,0)</f>
        <v>0</v>
      </c>
      <c r="AL29" s="18">
        <f t="shared" si="18"/>
        <v>15</v>
      </c>
      <c r="AM29">
        <f>IFERROR(IF(BC29="M",'Scoring Model Inputs'!$D$22,0),0)</f>
        <v>0</v>
      </c>
      <c r="AN29">
        <f ca="1">IFERROR(VLOOKUP(BE29,'Scoring Model Inputs'!$F$37:$G$39,2,TRUE),0)</f>
        <v>5</v>
      </c>
      <c r="AO29">
        <f ca="1">IFERROR(VLOOKUP(BG29,'Scoring Model Inputs'!$F$43:$G$44,2,TRUE),0)</f>
        <v>5</v>
      </c>
      <c r="AP29">
        <f t="shared" ca="1" si="19"/>
        <v>35</v>
      </c>
      <c r="AQ29">
        <f>IF(AND(W29&lt;(-'Scoring Model Inputs'!$C$10),AB29&lt;(-'Scoring Model Inputs'!$B$10)),'Scoring Model Inputs'!$D$10,0)</f>
        <v>5</v>
      </c>
      <c r="AR29">
        <f>IF(AND(W29&lt;(-'Scoring Model Inputs'!$C$11),AB29&lt;(-'Scoring Model Inputs'!$B$11)),'Scoring Model Inputs'!$D$11,0)</f>
        <v>10</v>
      </c>
      <c r="AS29">
        <f>IF(AND(X29&gt;('Scoring Model Inputs'!$C$12),AC29&gt;('Scoring Model Inputs'!$B$12)),'Scoring Model Inputs'!$D$12,0)</f>
        <v>0</v>
      </c>
      <c r="AT29">
        <f>IF(AND(X29&gt;('Scoring Model Inputs'!$C$13),AC29&gt;('Scoring Model Inputs'!$B$13)),'Scoring Model Inputs'!$D$13,0)</f>
        <v>0</v>
      </c>
      <c r="AU29">
        <f>IF(AND(Y29&gt;('Scoring Model Inputs'!$C$14),AD29&gt;('Scoring Model Inputs'!$B$14)),'Scoring Model Inputs'!$D$14,0)</f>
        <v>0</v>
      </c>
      <c r="AV29">
        <f>IF(AND(Y29&gt;('Scoring Model Inputs'!$C$15),AD29&gt;('Scoring Model Inputs'!$B$15)),'Scoring Model Inputs'!$D$15,0)</f>
        <v>0</v>
      </c>
      <c r="AW29" s="15">
        <f t="shared" si="20"/>
        <v>0</v>
      </c>
      <c r="AX29" s="15" t="str">
        <f>IFERROR(VLOOKUP(C29,'Employee Listing'!$B$2:$K$26,4,FALSE),"")</f>
        <v>HIDEN</v>
      </c>
      <c r="AY29" s="49">
        <f>IFERROR(VLOOKUP(AX29,'Scoring Model Inputs'!$F$21:$G$23,2,FALSE),0)</f>
        <v>15</v>
      </c>
      <c r="AZ29" s="15" t="str">
        <f>IFERROR(VLOOKUP(C29,'Employee Listing'!$B$2:$K$26,5,FALSE),"")</f>
        <v>HIDSVC</v>
      </c>
      <c r="BA29" s="49">
        <f>IFERROR((VLOOKUP(AZ29,'Scoring Model Inputs'!$F$26:$G$28,2,FALSE)),0)</f>
        <v>0</v>
      </c>
      <c r="BB29" s="49">
        <f>IFERROR(VLOOKUP(C29,'Scoring Model Inputs'!$F$31:$G$33,2,FALSE),0)</f>
        <v>0</v>
      </c>
      <c r="BC29" s="35" t="str">
        <f>IFERROR(VLOOKUP(C29,'Employee Listing'!$B$2:$K$26,3,FALSE),"Unknown")</f>
        <v>F</v>
      </c>
      <c r="BD29" s="18">
        <f ca="1">IFERROR(('Scoring Model Inputs'!$G$36)-(VLOOKUP(C29,'Employee Listing'!$B$2:$K$26,9,FALSE)),"Unknown")</f>
        <v>18487</v>
      </c>
      <c r="BE29" s="49">
        <f t="shared" ca="1" si="21"/>
        <v>50.649315068493152</v>
      </c>
      <c r="BF29" s="18">
        <f ca="1">IFERROR(('Scoring Model Inputs'!$G$42)-(VLOOKUP(C29,'Employee Listing'!$B$2:$K$26,10,FALSE)),"Unknown")</f>
        <v>4887</v>
      </c>
      <c r="BG29" s="49">
        <f t="shared" ca="1" si="13"/>
        <v>13.389041095890411</v>
      </c>
      <c r="BH29" t="str">
        <f>IFERROR(VLOOKUP(AX29,'Scoring Model Inputs'!$F$21:$H$23,3,FALSE),"")</f>
        <v>Hidenwood</v>
      </c>
      <c r="BI29" t="str">
        <f>IFERROR(VLOOKUP(AZ29,'Scoring Model Inputs'!$F$26:$H$28,3,FALSE),"")</f>
        <v/>
      </c>
      <c r="BJ29" t="str">
        <f t="shared" si="22"/>
        <v/>
      </c>
      <c r="BK29" t="str">
        <f t="shared" si="23"/>
        <v>Hidenwood</v>
      </c>
    </row>
    <row r="30" spans="1:63" x14ac:dyDescent="0.35">
      <c r="A30" s="4">
        <v>25</v>
      </c>
      <c r="B30" s="5" t="s">
        <v>216</v>
      </c>
      <c r="C30" s="5">
        <v>25</v>
      </c>
      <c r="D30" s="6">
        <v>497</v>
      </c>
      <c r="E30" s="7" t="s">
        <v>16</v>
      </c>
      <c r="F30" s="8">
        <v>0</v>
      </c>
      <c r="G30" s="8">
        <v>0</v>
      </c>
      <c r="H30" s="9">
        <v>5</v>
      </c>
      <c r="I30" s="9">
        <v>25629.43</v>
      </c>
      <c r="J30" s="9">
        <v>0</v>
      </c>
      <c r="K30" s="9">
        <v>0</v>
      </c>
      <c r="L30" s="8">
        <f t="shared" si="0"/>
        <v>0</v>
      </c>
      <c r="M30">
        <f t="shared" si="1"/>
        <v>497</v>
      </c>
      <c r="N30">
        <f>IFERROR(VLOOKUP(A30,'PY -  December 2014'!$A$5:$I$144,3,FALSE),M30)</f>
        <v>735</v>
      </c>
      <c r="O30">
        <f>IFERROR(VLOOKUP(A30,'PY -  December 2014'!$A$5:$I$144,5,FALSE),0)</f>
        <v>0</v>
      </c>
      <c r="P30">
        <f>IFERROR(VLOOKUP(A30,'PY -  December 2014'!$A$5:$I$144,6,FALSE),0)</f>
        <v>0</v>
      </c>
      <c r="Q30" s="13">
        <f>IFERROR(VLOOKUP(A30,'PY -  December 2014'!$A$5:$I$144,7,FALSE),H30)</f>
        <v>1673.34</v>
      </c>
      <c r="R30" s="13">
        <f>IFERROR(VLOOKUP(A30,'PY -  December 2014'!$A$5:$I$144,8,FALSE),I30)</f>
        <v>10944.16</v>
      </c>
      <c r="S30" s="13">
        <f>IFERROR(VLOOKUP(A30,'PY -  December 2014'!$A$5:$I$144,9,FALSE),J30)</f>
        <v>5172.22</v>
      </c>
      <c r="T30">
        <f t="shared" si="2"/>
        <v>-238</v>
      </c>
      <c r="U30" s="14">
        <f t="shared" si="3"/>
        <v>0</v>
      </c>
      <c r="V30" s="14">
        <f t="shared" si="4"/>
        <v>0</v>
      </c>
      <c r="W30" s="13">
        <f t="shared" si="5"/>
        <v>-1668.34</v>
      </c>
      <c r="X30" s="13">
        <f t="shared" si="6"/>
        <v>14685.27</v>
      </c>
      <c r="Y30" s="13">
        <f t="shared" si="7"/>
        <v>-5172.22</v>
      </c>
      <c r="Z30" s="15" t="str">
        <f t="shared" si="8"/>
        <v/>
      </c>
      <c r="AA30" s="15" t="str">
        <f t="shared" si="9"/>
        <v/>
      </c>
      <c r="AB30" s="15">
        <f t="shared" si="10"/>
        <v>-0.99701196409576054</v>
      </c>
      <c r="AC30" s="15">
        <f t="shared" si="11"/>
        <v>1.3418361939152936</v>
      </c>
      <c r="AD30" s="15">
        <f t="shared" si="12"/>
        <v>-1</v>
      </c>
      <c r="AE30">
        <f t="shared" si="14"/>
        <v>10</v>
      </c>
      <c r="AF30">
        <f>VLOOKUP(T30,'Scoring Model Inputs'!$F$4:$G$11,2,TRUE)</f>
        <v>40</v>
      </c>
      <c r="AG30">
        <f>VLOOKUP((O30+P30),'Scoring Model Inputs'!$F$14:$G$18,2,TRUE)</f>
        <v>0</v>
      </c>
      <c r="AH30">
        <f t="shared" si="15"/>
        <v>0</v>
      </c>
      <c r="AI30">
        <f t="shared" si="16"/>
        <v>0</v>
      </c>
      <c r="AJ30">
        <f t="shared" si="17"/>
        <v>0</v>
      </c>
      <c r="AK30">
        <f>IF(AW30&gt;'Scoring Model Inputs'!B40,'Scoring Model Inputs'!$D$16,0)</f>
        <v>0</v>
      </c>
      <c r="AL30" s="18">
        <f t="shared" si="18"/>
        <v>15</v>
      </c>
      <c r="AM30">
        <f>IFERROR(IF(BC30="M",'Scoring Model Inputs'!$D$22,0),0)</f>
        <v>0</v>
      </c>
      <c r="AN30">
        <f ca="1">IFERROR(VLOOKUP(BE30,'Scoring Model Inputs'!$F$37:$G$39,2,TRUE),0)</f>
        <v>5</v>
      </c>
      <c r="AO30">
        <f ca="1">IFERROR(VLOOKUP(BG30,'Scoring Model Inputs'!$F$43:$G$44,2,TRUE),0)</f>
        <v>5</v>
      </c>
      <c r="AP30">
        <f t="shared" ca="1" si="19"/>
        <v>75</v>
      </c>
      <c r="AQ30">
        <f>IF(AND(W30&lt;(-'Scoring Model Inputs'!$C$10),AB30&lt;(-'Scoring Model Inputs'!$B$10)),'Scoring Model Inputs'!$D$10,0)</f>
        <v>0</v>
      </c>
      <c r="AR30">
        <f>IF(AND(W30&lt;(-'Scoring Model Inputs'!$C$11),AB30&lt;(-'Scoring Model Inputs'!$B$11)),'Scoring Model Inputs'!$D$11,0)</f>
        <v>0</v>
      </c>
      <c r="AS30">
        <f>IF(AND(X30&gt;('Scoring Model Inputs'!$C$12),AC30&gt;('Scoring Model Inputs'!$B$12)),'Scoring Model Inputs'!$D$12,0)</f>
        <v>0</v>
      </c>
      <c r="AT30">
        <f>IF(AND(X30&gt;('Scoring Model Inputs'!$C$13),AC30&gt;('Scoring Model Inputs'!$B$13)),'Scoring Model Inputs'!$D$13,0)</f>
        <v>0</v>
      </c>
      <c r="AU30">
        <f>IF(AND(Y30&gt;('Scoring Model Inputs'!$C$14),AD30&gt;('Scoring Model Inputs'!$B$14)),'Scoring Model Inputs'!$D$14,0)</f>
        <v>0</v>
      </c>
      <c r="AV30">
        <f>IF(AND(Y30&gt;('Scoring Model Inputs'!$C$15),AD30&gt;('Scoring Model Inputs'!$B$15)),'Scoring Model Inputs'!$D$15,0)</f>
        <v>0</v>
      </c>
      <c r="AW30" s="15">
        <f t="shared" si="20"/>
        <v>0</v>
      </c>
      <c r="AX30" s="15" t="str">
        <f>IFERROR(VLOOKUP(C30,'Employee Listing'!$B$2:$K$26,4,FALSE),"")</f>
        <v>SUFF</v>
      </c>
      <c r="AY30" s="49">
        <f>IFERROR(VLOOKUP(AX30,'Scoring Model Inputs'!$F$21:$G$23,2,FALSE),0)</f>
        <v>15</v>
      </c>
      <c r="AZ30" s="15" t="str">
        <f>IFERROR(VLOOKUP(C30,'Employee Listing'!$B$2:$K$26,5,FALSE),"")</f>
        <v>SUFTLL</v>
      </c>
      <c r="BA30" s="49">
        <f>IFERROR((VLOOKUP(AZ30,'Scoring Model Inputs'!$F$26:$G$28,2,FALSE)),0)</f>
        <v>0</v>
      </c>
      <c r="BB30" s="49">
        <f>IFERROR(VLOOKUP(C30,'Scoring Model Inputs'!$F$31:$G$33,2,FALSE),0)</f>
        <v>0</v>
      </c>
      <c r="BC30" s="35" t="str">
        <f>IFERROR(VLOOKUP(C30,'Employee Listing'!$B$2:$K$26,3,FALSE),"Unknown")</f>
        <v>F</v>
      </c>
      <c r="BD30" s="18">
        <f ca="1">IFERROR(('Scoring Model Inputs'!$G$36)-(VLOOKUP(C30,'Employee Listing'!$B$2:$K$26,9,FALSE)),"Unknown")</f>
        <v>17046</v>
      </c>
      <c r="BE30" s="49">
        <f t="shared" ca="1" si="21"/>
        <v>46.701369863013696</v>
      </c>
      <c r="BF30" s="18">
        <f ca="1">IFERROR(('Scoring Model Inputs'!$G$42)-(VLOOKUP(C30,'Employee Listing'!$B$2:$K$26,10,FALSE)),"Unknown")</f>
        <v>6560</v>
      </c>
      <c r="BG30" s="49">
        <f t="shared" ca="1" si="13"/>
        <v>17.972602739726028</v>
      </c>
      <c r="BH30" t="str">
        <f>IFERROR(VLOOKUP(AX30,'Scoring Model Inputs'!$F$21:$H$23,3,FALSE),"")</f>
        <v>Suffolk</v>
      </c>
      <c r="BI30" t="str">
        <f>IFERROR(VLOOKUP(AZ30,'Scoring Model Inputs'!$F$26:$H$28,3,FALSE),"")</f>
        <v/>
      </c>
      <c r="BJ30" t="str">
        <f t="shared" si="22"/>
        <v/>
      </c>
      <c r="BK30" t="str">
        <f t="shared" si="23"/>
        <v>Suffolk</v>
      </c>
    </row>
    <row r="31" spans="1:63" x14ac:dyDescent="0.35">
      <c r="AA31" s="15" t="str">
        <f>IFERROR((#REF!/#REF!),"")</f>
        <v/>
      </c>
      <c r="AB31" s="15" t="str">
        <f>IFERROR((#REF!/#REF!),"")</f>
        <v/>
      </c>
      <c r="AC31" s="15" t="str">
        <f>IFERROR((#REF!/#REF!),"")</f>
        <v/>
      </c>
      <c r="AD31" s="15" t="str">
        <f>IFERROR((#REF!/#REF!),"")</f>
        <v/>
      </c>
    </row>
    <row r="32" spans="1:63" x14ac:dyDescent="0.35">
      <c r="AA32" s="15" t="str">
        <f>IFERROR((#REF!/#REF!),"")</f>
        <v/>
      </c>
      <c r="AB32" s="15" t="str">
        <f>IFERROR((#REF!/#REF!),"")</f>
        <v/>
      </c>
      <c r="AC32" s="15" t="str">
        <f>IFERROR((#REF!/#REF!),"")</f>
        <v/>
      </c>
      <c r="AD32" s="15" t="str">
        <f>IFERROR((#REF!/#REF!),"")</f>
        <v/>
      </c>
    </row>
    <row r="33" spans="27:30" x14ac:dyDescent="0.35">
      <c r="AA33" s="15" t="str">
        <f>IFERROR((#REF!/#REF!),"")</f>
        <v/>
      </c>
      <c r="AB33" s="15" t="str">
        <f>IFERROR((#REF!/#REF!),"")</f>
        <v/>
      </c>
      <c r="AC33" s="15" t="str">
        <f>IFERROR((#REF!/#REF!),"")</f>
        <v/>
      </c>
      <c r="AD33" s="15" t="str">
        <f>IFERROR((#REF!/#REF!),"")</f>
        <v/>
      </c>
    </row>
    <row r="34" spans="27:30" x14ac:dyDescent="0.35">
      <c r="AA34" s="15" t="str">
        <f>IFERROR((#REF!/#REF!),"")</f>
        <v/>
      </c>
      <c r="AB34" s="15" t="str">
        <f>IFERROR((#REF!/#REF!),"")</f>
        <v/>
      </c>
      <c r="AC34" s="15" t="str">
        <f>IFERROR((#REF!/#REF!),"")</f>
        <v/>
      </c>
      <c r="AD34" s="15" t="str">
        <f>IFERROR((#REF!/#REF!),"")</f>
        <v/>
      </c>
    </row>
    <row r="35" spans="27:30" x14ac:dyDescent="0.35">
      <c r="AA35" s="15" t="str">
        <f>IFERROR((#REF!/#REF!),"")</f>
        <v/>
      </c>
      <c r="AB35" s="15" t="str">
        <f>IFERROR((#REF!/#REF!),"")</f>
        <v/>
      </c>
      <c r="AC35" s="15" t="str">
        <f>IFERROR((#REF!/#REF!),"")</f>
        <v/>
      </c>
      <c r="AD35" s="15" t="str">
        <f>IFERROR((#REF!/#REF!),"")</f>
        <v/>
      </c>
    </row>
    <row r="36" spans="27:30" x14ac:dyDescent="0.35">
      <c r="AA36" s="15" t="str">
        <f>IFERROR((#REF!/#REF!),"")</f>
        <v/>
      </c>
      <c r="AB36" s="15" t="str">
        <f>IFERROR((#REF!/#REF!),"")</f>
        <v/>
      </c>
      <c r="AC36" s="15" t="str">
        <f>IFERROR((#REF!/#REF!),"")</f>
        <v/>
      </c>
      <c r="AD36" s="15" t="str">
        <f>IFERROR((#REF!/#REF!),"")</f>
        <v/>
      </c>
    </row>
    <row r="37" spans="27:30" x14ac:dyDescent="0.35">
      <c r="AA37" s="15" t="str">
        <f>IFERROR((#REF!/#REF!),"")</f>
        <v/>
      </c>
      <c r="AB37" s="15" t="str">
        <f>IFERROR((#REF!/#REF!),"")</f>
        <v/>
      </c>
      <c r="AC37" s="15" t="str">
        <f>IFERROR((#REF!/#REF!),"")</f>
        <v/>
      </c>
      <c r="AD37" s="15" t="str">
        <f>IFERROR((#REF!/#REF!),"")</f>
        <v/>
      </c>
    </row>
    <row r="38" spans="27:30" x14ac:dyDescent="0.35">
      <c r="AA38" s="15" t="str">
        <f>IFERROR((#REF!/#REF!),"")</f>
        <v/>
      </c>
      <c r="AB38" s="15" t="str">
        <f>IFERROR((#REF!/#REF!),"")</f>
        <v/>
      </c>
      <c r="AC38" s="15" t="str">
        <f>IFERROR((#REF!/#REF!),"")</f>
        <v/>
      </c>
      <c r="AD38" s="15" t="str">
        <f>IFERROR((#REF!/#REF!),"")</f>
        <v/>
      </c>
    </row>
    <row r="39" spans="27:30" x14ac:dyDescent="0.35">
      <c r="AA39" s="15" t="str">
        <f>IFERROR((#REF!/#REF!),"")</f>
        <v/>
      </c>
      <c r="AB39" s="15" t="str">
        <f>IFERROR((#REF!/#REF!),"")</f>
        <v/>
      </c>
      <c r="AC39" s="15" t="str">
        <f>IFERROR((#REF!/#REF!),"")</f>
        <v/>
      </c>
      <c r="AD39" s="15" t="str">
        <f>IFERROR((#REF!/#REF!),"")</f>
        <v/>
      </c>
    </row>
    <row r="40" spans="27:30" x14ac:dyDescent="0.35">
      <c r="AA40" s="15" t="str">
        <f>IFERROR((#REF!/#REF!),"")</f>
        <v/>
      </c>
      <c r="AB40" s="15" t="str">
        <f>IFERROR((#REF!/#REF!),"")</f>
        <v/>
      </c>
      <c r="AC40" s="15" t="str">
        <f>IFERROR((#REF!/#REF!),"")</f>
        <v/>
      </c>
      <c r="AD40" s="15" t="str">
        <f>IFERROR((#REF!/#REF!),"")</f>
        <v/>
      </c>
    </row>
    <row r="41" spans="27:30" x14ac:dyDescent="0.35">
      <c r="AA41" s="15" t="str">
        <f>IFERROR((#REF!/#REF!),"")</f>
        <v/>
      </c>
      <c r="AB41" s="15" t="str">
        <f>IFERROR((#REF!/#REF!),"")</f>
        <v/>
      </c>
      <c r="AC41" s="15" t="str">
        <f>IFERROR((#REF!/#REF!),"")</f>
        <v/>
      </c>
      <c r="AD41" s="15" t="str">
        <f>IFERROR((#REF!/#REF!),"")</f>
        <v/>
      </c>
    </row>
    <row r="42" spans="27:30" x14ac:dyDescent="0.35">
      <c r="AA42" s="15" t="str">
        <f>IFERROR((#REF!/#REF!),"")</f>
        <v/>
      </c>
      <c r="AB42" s="15" t="str">
        <f>IFERROR((#REF!/#REF!),"")</f>
        <v/>
      </c>
      <c r="AC42" s="15" t="str">
        <f>IFERROR((#REF!/#REF!),"")</f>
        <v/>
      </c>
      <c r="AD42" s="15" t="str">
        <f>IFERROR((#REF!/#REF!),"")</f>
        <v/>
      </c>
    </row>
    <row r="43" spans="27:30" x14ac:dyDescent="0.35">
      <c r="AA43" s="15" t="str">
        <f>IFERROR((#REF!/#REF!),"")</f>
        <v/>
      </c>
      <c r="AB43" s="15" t="str">
        <f>IFERROR((#REF!/#REF!),"")</f>
        <v/>
      </c>
      <c r="AC43" s="15" t="str">
        <f>IFERROR((#REF!/#REF!),"")</f>
        <v/>
      </c>
      <c r="AD43" s="15" t="str">
        <f>IFERROR((#REF!/#REF!),"")</f>
        <v/>
      </c>
    </row>
    <row r="44" spans="27:30" x14ac:dyDescent="0.35">
      <c r="AA44" s="15" t="str">
        <f>IFERROR((#REF!/#REF!),"")</f>
        <v/>
      </c>
      <c r="AB44" s="15" t="str">
        <f>IFERROR((#REF!/#REF!),"")</f>
        <v/>
      </c>
      <c r="AC44" s="15" t="str">
        <f>IFERROR((#REF!/#REF!),"")</f>
        <v/>
      </c>
      <c r="AD44" s="15" t="str">
        <f>IFERROR((#REF!/#REF!),"")</f>
        <v/>
      </c>
    </row>
    <row r="45" spans="27:30" x14ac:dyDescent="0.35">
      <c r="AA45" s="15" t="str">
        <f>IFERROR((#REF!/#REF!),"")</f>
        <v/>
      </c>
      <c r="AB45" s="15" t="str">
        <f>IFERROR((#REF!/#REF!),"")</f>
        <v/>
      </c>
      <c r="AC45" s="15" t="str">
        <f>IFERROR((#REF!/#REF!),"")</f>
        <v/>
      </c>
      <c r="AD45" s="15" t="str">
        <f>IFERROR((#REF!/#REF!),"")</f>
        <v/>
      </c>
    </row>
    <row r="46" spans="27:30" x14ac:dyDescent="0.35">
      <c r="AA46" s="15" t="str">
        <f>IFERROR((#REF!/#REF!),"")</f>
        <v/>
      </c>
      <c r="AB46" s="15" t="str">
        <f>IFERROR((#REF!/#REF!),"")</f>
        <v/>
      </c>
      <c r="AC46" s="15" t="str">
        <f>IFERROR((#REF!/#REF!),"")</f>
        <v/>
      </c>
      <c r="AD46" s="15" t="str">
        <f>IFERROR((#REF!/#REF!),"")</f>
        <v/>
      </c>
    </row>
    <row r="47" spans="27:30" x14ac:dyDescent="0.35">
      <c r="AA47" s="15" t="str">
        <f>IFERROR((#REF!/#REF!),"")</f>
        <v/>
      </c>
      <c r="AB47" s="15" t="str">
        <f>IFERROR((#REF!/#REF!),"")</f>
        <v/>
      </c>
      <c r="AC47" s="15" t="str">
        <f>IFERROR((#REF!/#REF!),"")</f>
        <v/>
      </c>
      <c r="AD47" s="15" t="str">
        <f>IFERROR((#REF!/#REF!),"")</f>
        <v/>
      </c>
    </row>
    <row r="48" spans="27:30" x14ac:dyDescent="0.35">
      <c r="AA48" s="15" t="str">
        <f>IFERROR((#REF!/#REF!),"")</f>
        <v/>
      </c>
      <c r="AB48" s="15" t="str">
        <f>IFERROR((#REF!/#REF!),"")</f>
        <v/>
      </c>
      <c r="AC48" s="15" t="str">
        <f>IFERROR((#REF!/#REF!),"")</f>
        <v/>
      </c>
      <c r="AD48" s="15" t="str">
        <f>IFERROR((#REF!/#REF!),"")</f>
        <v/>
      </c>
    </row>
    <row r="49" spans="27:30" x14ac:dyDescent="0.35">
      <c r="AA49" s="15" t="str">
        <f>IFERROR((#REF!/#REF!),"")</f>
        <v/>
      </c>
      <c r="AB49" s="15" t="str">
        <f>IFERROR((#REF!/#REF!),"")</f>
        <v/>
      </c>
      <c r="AC49" s="15" t="str">
        <f>IFERROR((#REF!/#REF!),"")</f>
        <v/>
      </c>
      <c r="AD49" s="15" t="str">
        <f>IFERROR((#REF!/#REF!),"")</f>
        <v/>
      </c>
    </row>
    <row r="50" spans="27:30" x14ac:dyDescent="0.35">
      <c r="AA50" s="15" t="str">
        <f>IFERROR((#REF!/#REF!),"")</f>
        <v/>
      </c>
      <c r="AB50" s="15" t="str">
        <f>IFERROR((#REF!/#REF!),"")</f>
        <v/>
      </c>
      <c r="AC50" s="15" t="str">
        <f>IFERROR((#REF!/#REF!),"")</f>
        <v/>
      </c>
      <c r="AD50" s="15" t="str">
        <f>IFERROR((#REF!/#REF!),"")</f>
        <v/>
      </c>
    </row>
    <row r="51" spans="27:30" x14ac:dyDescent="0.35">
      <c r="AA51" s="15" t="str">
        <f>IFERROR((#REF!/#REF!),"")</f>
        <v/>
      </c>
      <c r="AB51" s="15" t="str">
        <f>IFERROR((#REF!/#REF!),"")</f>
        <v/>
      </c>
      <c r="AC51" s="15" t="str">
        <f>IFERROR((#REF!/#REF!),"")</f>
        <v/>
      </c>
      <c r="AD51" s="15" t="str">
        <f>IFERROR((#REF!/#REF!),"")</f>
        <v/>
      </c>
    </row>
    <row r="52" spans="27:30" x14ac:dyDescent="0.35">
      <c r="AA52" s="15" t="str">
        <f>IFERROR((#REF!/#REF!),"")</f>
        <v/>
      </c>
      <c r="AB52" s="15" t="str">
        <f>IFERROR((#REF!/#REF!),"")</f>
        <v/>
      </c>
      <c r="AC52" s="15" t="str">
        <f>IFERROR((#REF!/#REF!),"")</f>
        <v/>
      </c>
      <c r="AD52" s="15" t="str">
        <f>IFERROR((#REF!/#REF!),"")</f>
        <v/>
      </c>
    </row>
    <row r="53" spans="27:30" x14ac:dyDescent="0.35">
      <c r="AA53" s="15" t="str">
        <f>IFERROR((#REF!/#REF!),"")</f>
        <v/>
      </c>
      <c r="AB53" s="15" t="str">
        <f>IFERROR((#REF!/#REF!),"")</f>
        <v/>
      </c>
      <c r="AC53" s="15" t="str">
        <f>IFERROR((#REF!/#REF!),"")</f>
        <v/>
      </c>
      <c r="AD53" s="15" t="str">
        <f>IFERROR((#REF!/#REF!),"")</f>
        <v/>
      </c>
    </row>
    <row r="54" spans="27:30" x14ac:dyDescent="0.35">
      <c r="AA54" s="15" t="str">
        <f>IFERROR((#REF!/#REF!),"")</f>
        <v/>
      </c>
      <c r="AB54" s="15" t="str">
        <f>IFERROR((#REF!/#REF!),"")</f>
        <v/>
      </c>
      <c r="AC54" s="15" t="str">
        <f>IFERROR((#REF!/#REF!),"")</f>
        <v/>
      </c>
      <c r="AD54" s="15" t="str">
        <f>IFERROR((#REF!/#REF!),"")</f>
        <v/>
      </c>
    </row>
    <row r="55" spans="27:30" x14ac:dyDescent="0.35">
      <c r="AA55" s="15" t="str">
        <f>IFERROR((#REF!/#REF!),"")</f>
        <v/>
      </c>
      <c r="AB55" s="15" t="str">
        <f>IFERROR((#REF!/#REF!),"")</f>
        <v/>
      </c>
      <c r="AC55" s="15" t="str">
        <f>IFERROR((#REF!/#REF!),"")</f>
        <v/>
      </c>
      <c r="AD55" s="15" t="str">
        <f>IFERROR((#REF!/#REF!),"")</f>
        <v/>
      </c>
    </row>
    <row r="56" spans="27:30" x14ac:dyDescent="0.35">
      <c r="AA56" s="15" t="str">
        <f>IFERROR((#REF!/#REF!),"")</f>
        <v/>
      </c>
      <c r="AB56" s="15" t="str">
        <f>IFERROR((#REF!/#REF!),"")</f>
        <v/>
      </c>
      <c r="AC56" s="15" t="str">
        <f>IFERROR((#REF!/#REF!),"")</f>
        <v/>
      </c>
      <c r="AD56" s="15" t="str">
        <f>IFERROR((#REF!/#REF!),"")</f>
        <v/>
      </c>
    </row>
    <row r="57" spans="27:30" x14ac:dyDescent="0.35">
      <c r="AA57" s="15" t="str">
        <f>IFERROR((#REF!/#REF!),"")</f>
        <v/>
      </c>
      <c r="AB57" s="15" t="str">
        <f>IFERROR((#REF!/#REF!),"")</f>
        <v/>
      </c>
      <c r="AC57" s="15" t="str">
        <f>IFERROR((#REF!/#REF!),"")</f>
        <v/>
      </c>
      <c r="AD57" s="15" t="str">
        <f>IFERROR((#REF!/#REF!),"")</f>
        <v/>
      </c>
    </row>
    <row r="58" spans="27:30" x14ac:dyDescent="0.35">
      <c r="AA58" s="15" t="str">
        <f>IFERROR((#REF!/#REF!),"")</f>
        <v/>
      </c>
      <c r="AB58" s="15" t="str">
        <f>IFERROR((#REF!/#REF!),"")</f>
        <v/>
      </c>
      <c r="AC58" s="15" t="str">
        <f>IFERROR((#REF!/#REF!),"")</f>
        <v/>
      </c>
      <c r="AD58" s="15" t="str">
        <f>IFERROR((#REF!/#REF!),"")</f>
        <v/>
      </c>
    </row>
    <row r="59" spans="27:30" x14ac:dyDescent="0.35">
      <c r="AA59" s="15" t="str">
        <f>IFERROR((#REF!/#REF!),"")</f>
        <v/>
      </c>
      <c r="AB59" s="15" t="str">
        <f>IFERROR((#REF!/#REF!),"")</f>
        <v/>
      </c>
      <c r="AC59" s="15" t="str">
        <f>IFERROR((#REF!/#REF!),"")</f>
        <v/>
      </c>
      <c r="AD59" s="15" t="str">
        <f>IFERROR((#REF!/#REF!),"")</f>
        <v/>
      </c>
    </row>
    <row r="60" spans="27:30" x14ac:dyDescent="0.35">
      <c r="AA60" s="15" t="str">
        <f>IFERROR((#REF!/#REF!),"")</f>
        <v/>
      </c>
      <c r="AB60" s="15" t="str">
        <f>IFERROR((#REF!/#REF!),"")</f>
        <v/>
      </c>
      <c r="AC60" s="15" t="str">
        <f>IFERROR((#REF!/#REF!),"")</f>
        <v/>
      </c>
      <c r="AD60" s="15" t="str">
        <f>IFERROR((#REF!/#REF!),"")</f>
        <v/>
      </c>
    </row>
    <row r="61" spans="27:30" x14ac:dyDescent="0.35">
      <c r="AA61" s="15" t="str">
        <f>IFERROR((#REF!/#REF!),"")</f>
        <v/>
      </c>
      <c r="AB61" s="15" t="str">
        <f>IFERROR((#REF!/#REF!),"")</f>
        <v/>
      </c>
      <c r="AC61" s="15" t="str">
        <f>IFERROR((#REF!/#REF!),"")</f>
        <v/>
      </c>
      <c r="AD61" s="15" t="str">
        <f>IFERROR((#REF!/#REF!),"")</f>
        <v/>
      </c>
    </row>
    <row r="62" spans="27:30" x14ac:dyDescent="0.35">
      <c r="AA62" s="15" t="str">
        <f>IFERROR((#REF!/#REF!),"")</f>
        <v/>
      </c>
      <c r="AB62" s="15" t="str">
        <f>IFERROR((#REF!/#REF!),"")</f>
        <v/>
      </c>
      <c r="AC62" s="15" t="str">
        <f>IFERROR((#REF!/#REF!),"")</f>
        <v/>
      </c>
      <c r="AD62" s="15" t="str">
        <f>IFERROR((#REF!/#REF!),"")</f>
        <v/>
      </c>
    </row>
    <row r="63" spans="27:30" x14ac:dyDescent="0.35">
      <c r="AA63" s="15" t="str">
        <f>IFERROR((#REF!/#REF!),"")</f>
        <v/>
      </c>
      <c r="AB63" s="15" t="str">
        <f>IFERROR((#REF!/#REF!),"")</f>
        <v/>
      </c>
      <c r="AC63" s="15" t="str">
        <f>IFERROR((#REF!/#REF!),"")</f>
        <v/>
      </c>
      <c r="AD63" s="15" t="str">
        <f>IFERROR((#REF!/#REF!),"")</f>
        <v/>
      </c>
    </row>
    <row r="64" spans="27:30" x14ac:dyDescent="0.35">
      <c r="AA64" s="15" t="str">
        <f>IFERROR((#REF!/#REF!),"")</f>
        <v/>
      </c>
      <c r="AB64" s="15" t="str">
        <f>IFERROR((#REF!/#REF!),"")</f>
        <v/>
      </c>
      <c r="AC64" s="15" t="str">
        <f>IFERROR((#REF!/#REF!),"")</f>
        <v/>
      </c>
      <c r="AD64" s="15" t="str">
        <f>IFERROR((#REF!/#REF!),"")</f>
        <v/>
      </c>
    </row>
    <row r="65" spans="27:30" x14ac:dyDescent="0.35">
      <c r="AA65" s="15" t="str">
        <f>IFERROR((#REF!/#REF!),"")</f>
        <v/>
      </c>
      <c r="AB65" s="15" t="str">
        <f>IFERROR((#REF!/#REF!),"")</f>
        <v/>
      </c>
      <c r="AC65" s="15" t="str">
        <f>IFERROR((#REF!/#REF!),"")</f>
        <v/>
      </c>
      <c r="AD65" s="15" t="str">
        <f>IFERROR((#REF!/#REF!),"")</f>
        <v/>
      </c>
    </row>
    <row r="66" spans="27:30" x14ac:dyDescent="0.35">
      <c r="AA66" s="15" t="str">
        <f>IFERROR((#REF!/#REF!),"")</f>
        <v/>
      </c>
      <c r="AB66" s="15" t="str">
        <f>IFERROR((#REF!/#REF!),"")</f>
        <v/>
      </c>
      <c r="AC66" s="15" t="str">
        <f>IFERROR((#REF!/#REF!),"")</f>
        <v/>
      </c>
      <c r="AD66" s="15" t="str">
        <f>IFERROR((#REF!/#REF!),"")</f>
        <v/>
      </c>
    </row>
    <row r="67" spans="27:30" x14ac:dyDescent="0.35">
      <c r="AA67" s="15" t="str">
        <f>IFERROR((#REF!/#REF!),"")</f>
        <v/>
      </c>
      <c r="AB67" s="15" t="str">
        <f>IFERROR((#REF!/#REF!),"")</f>
        <v/>
      </c>
      <c r="AC67" s="15" t="str">
        <f>IFERROR((#REF!/#REF!),"")</f>
        <v/>
      </c>
      <c r="AD67" s="15" t="str">
        <f>IFERROR((#REF!/#REF!),"")</f>
        <v/>
      </c>
    </row>
    <row r="68" spans="27:30" x14ac:dyDescent="0.35">
      <c r="AA68" s="15" t="str">
        <f>IFERROR((#REF!/#REF!),"")</f>
        <v/>
      </c>
      <c r="AB68" s="15" t="str">
        <f>IFERROR((#REF!/#REF!),"")</f>
        <v/>
      </c>
      <c r="AC68" s="15" t="str">
        <f>IFERROR((#REF!/#REF!),"")</f>
        <v/>
      </c>
      <c r="AD68" s="15" t="str">
        <f>IFERROR((#REF!/#REF!),"")</f>
        <v/>
      </c>
    </row>
    <row r="69" spans="27:30" x14ac:dyDescent="0.35">
      <c r="AA69" s="15" t="str">
        <f>IFERROR((#REF!/#REF!),"")</f>
        <v/>
      </c>
      <c r="AB69" s="15" t="str">
        <f>IFERROR((#REF!/#REF!),"")</f>
        <v/>
      </c>
      <c r="AC69" s="15" t="str">
        <f>IFERROR((#REF!/#REF!),"")</f>
        <v/>
      </c>
      <c r="AD69" s="15" t="str">
        <f>IFERROR((#REF!/#REF!),"")</f>
        <v/>
      </c>
    </row>
    <row r="70" spans="27:30" x14ac:dyDescent="0.35">
      <c r="AA70" s="15" t="str">
        <f>IFERROR((#REF!/#REF!),"")</f>
        <v/>
      </c>
      <c r="AB70" s="15" t="str">
        <f>IFERROR((#REF!/#REF!),"")</f>
        <v/>
      </c>
      <c r="AC70" s="15" t="str">
        <f>IFERROR((#REF!/#REF!),"")</f>
        <v/>
      </c>
      <c r="AD70" s="15" t="str">
        <f>IFERROR((#REF!/#REF!),"")</f>
        <v/>
      </c>
    </row>
    <row r="71" spans="27:30" x14ac:dyDescent="0.35">
      <c r="AA71" s="15" t="str">
        <f>IFERROR((#REF!/#REF!),"")</f>
        <v/>
      </c>
      <c r="AB71" s="15" t="str">
        <f>IFERROR((#REF!/#REF!),"")</f>
        <v/>
      </c>
      <c r="AC71" s="15" t="str">
        <f>IFERROR((#REF!/#REF!),"")</f>
        <v/>
      </c>
      <c r="AD71" s="15" t="str">
        <f>IFERROR((#REF!/#REF!),"")</f>
        <v/>
      </c>
    </row>
    <row r="72" spans="27:30" x14ac:dyDescent="0.35">
      <c r="AA72" s="15" t="str">
        <f>IFERROR((#REF!/#REF!),"")</f>
        <v/>
      </c>
      <c r="AB72" s="15" t="str">
        <f>IFERROR((#REF!/#REF!),"")</f>
        <v/>
      </c>
      <c r="AC72" s="15" t="str">
        <f>IFERROR((#REF!/#REF!),"")</f>
        <v/>
      </c>
      <c r="AD72" s="15" t="str">
        <f>IFERROR((#REF!/#REF!),"")</f>
        <v/>
      </c>
    </row>
    <row r="73" spans="27:30" x14ac:dyDescent="0.35">
      <c r="AA73" s="15" t="str">
        <f>IFERROR((#REF!/#REF!),"")</f>
        <v/>
      </c>
      <c r="AB73" s="15" t="str">
        <f>IFERROR((#REF!/#REF!),"")</f>
        <v/>
      </c>
      <c r="AC73" s="15" t="str">
        <f>IFERROR((#REF!/#REF!),"")</f>
        <v/>
      </c>
      <c r="AD73" s="15" t="str">
        <f>IFERROR((#REF!/#REF!),"")</f>
        <v/>
      </c>
    </row>
    <row r="74" spans="27:30" x14ac:dyDescent="0.35">
      <c r="AA74" s="15" t="str">
        <f>IFERROR((#REF!/#REF!),"")</f>
        <v/>
      </c>
      <c r="AB74" s="15" t="str">
        <f>IFERROR((#REF!/#REF!),"")</f>
        <v/>
      </c>
      <c r="AC74" s="15" t="str">
        <f>IFERROR((#REF!/#REF!),"")</f>
        <v/>
      </c>
      <c r="AD74" s="15" t="str">
        <f>IFERROR((#REF!/#REF!),"")</f>
        <v/>
      </c>
    </row>
    <row r="75" spans="27:30" x14ac:dyDescent="0.35">
      <c r="AA75" s="15" t="str">
        <f>IFERROR((#REF!/#REF!),"")</f>
        <v/>
      </c>
      <c r="AB75" s="15" t="str">
        <f>IFERROR((#REF!/#REF!),"")</f>
        <v/>
      </c>
      <c r="AC75" s="15" t="str">
        <f>IFERROR((#REF!/#REF!),"")</f>
        <v/>
      </c>
      <c r="AD75" s="15" t="str">
        <f>IFERROR((#REF!/#REF!),"")</f>
        <v/>
      </c>
    </row>
    <row r="76" spans="27:30" x14ac:dyDescent="0.35">
      <c r="AA76" s="15" t="str">
        <f>IFERROR((#REF!/#REF!),"")</f>
        <v/>
      </c>
      <c r="AB76" s="15" t="str">
        <f>IFERROR((#REF!/#REF!),"")</f>
        <v/>
      </c>
      <c r="AC76" s="15" t="str">
        <f>IFERROR((#REF!/#REF!),"")</f>
        <v/>
      </c>
      <c r="AD76" s="15" t="str">
        <f>IFERROR((#REF!/#REF!),"")</f>
        <v/>
      </c>
    </row>
    <row r="77" spans="27:30" x14ac:dyDescent="0.35">
      <c r="AA77" s="15" t="str">
        <f>IFERROR((#REF!/#REF!),"")</f>
        <v/>
      </c>
      <c r="AB77" s="15" t="str">
        <f>IFERROR((#REF!/#REF!),"")</f>
        <v/>
      </c>
      <c r="AC77" s="15" t="str">
        <f>IFERROR((#REF!/#REF!),"")</f>
        <v/>
      </c>
      <c r="AD77" s="15" t="str">
        <f>IFERROR((#REF!/#REF!),"")</f>
        <v/>
      </c>
    </row>
    <row r="78" spans="27:30" x14ac:dyDescent="0.35">
      <c r="AA78" s="15" t="str">
        <f>IFERROR((#REF!/#REF!),"")</f>
        <v/>
      </c>
      <c r="AB78" s="15" t="str">
        <f>IFERROR((#REF!/#REF!),"")</f>
        <v/>
      </c>
      <c r="AC78" s="15" t="str">
        <f>IFERROR((#REF!/#REF!),"")</f>
        <v/>
      </c>
      <c r="AD78" s="15" t="str">
        <f>IFERROR((#REF!/#REF!),"")</f>
        <v/>
      </c>
    </row>
    <row r="79" spans="27:30" x14ac:dyDescent="0.35">
      <c r="AA79" s="15" t="str">
        <f>IFERROR((#REF!/#REF!),"")</f>
        <v/>
      </c>
      <c r="AB79" s="15" t="str">
        <f>IFERROR((#REF!/#REF!),"")</f>
        <v/>
      </c>
      <c r="AC79" s="15" t="str">
        <f>IFERROR((#REF!/#REF!),"")</f>
        <v/>
      </c>
      <c r="AD79" s="15" t="str">
        <f>IFERROR((#REF!/#REF!),"")</f>
        <v/>
      </c>
    </row>
    <row r="80" spans="27:30" x14ac:dyDescent="0.35">
      <c r="AA80" s="15" t="str">
        <f>IFERROR((#REF!/#REF!),"")</f>
        <v/>
      </c>
      <c r="AB80" s="15" t="str">
        <f>IFERROR((#REF!/#REF!),"")</f>
        <v/>
      </c>
      <c r="AC80" s="15" t="str">
        <f>IFERROR((#REF!/#REF!),"")</f>
        <v/>
      </c>
      <c r="AD80" s="15" t="str">
        <f>IFERROR((#REF!/#REF!),"")</f>
        <v/>
      </c>
    </row>
    <row r="81" spans="27:30" x14ac:dyDescent="0.35">
      <c r="AA81" s="15" t="str">
        <f>IFERROR((#REF!/#REF!),"")</f>
        <v/>
      </c>
      <c r="AB81" s="15" t="str">
        <f>IFERROR((#REF!/#REF!),"")</f>
        <v/>
      </c>
      <c r="AC81" s="15" t="str">
        <f>IFERROR((#REF!/#REF!),"")</f>
        <v/>
      </c>
      <c r="AD81" s="15" t="str">
        <f>IFERROR((#REF!/#REF!),"")</f>
        <v/>
      </c>
    </row>
    <row r="82" spans="27:30" x14ac:dyDescent="0.35">
      <c r="AA82" s="15" t="str">
        <f>IFERROR((#REF!/#REF!),"")</f>
        <v/>
      </c>
      <c r="AB82" s="15" t="str">
        <f>IFERROR((#REF!/#REF!),"")</f>
        <v/>
      </c>
      <c r="AC82" s="15" t="str">
        <f>IFERROR((#REF!/#REF!),"")</f>
        <v/>
      </c>
      <c r="AD82" s="15" t="str">
        <f>IFERROR((#REF!/#REF!),"")</f>
        <v/>
      </c>
    </row>
    <row r="83" spans="27:30" x14ac:dyDescent="0.35">
      <c r="AA83" s="15" t="str">
        <f>IFERROR((#REF!/#REF!),"")</f>
        <v/>
      </c>
      <c r="AB83" s="15" t="str">
        <f>IFERROR((#REF!/#REF!),"")</f>
        <v/>
      </c>
      <c r="AC83" s="15" t="str">
        <f>IFERROR((#REF!/#REF!),"")</f>
        <v/>
      </c>
      <c r="AD83" s="15" t="str">
        <f>IFERROR((#REF!/#REF!),"")</f>
        <v/>
      </c>
    </row>
    <row r="84" spans="27:30" x14ac:dyDescent="0.35">
      <c r="AA84" s="15" t="str">
        <f>IFERROR((#REF!/#REF!),"")</f>
        <v/>
      </c>
      <c r="AB84" s="15" t="str">
        <f>IFERROR((#REF!/#REF!),"")</f>
        <v/>
      </c>
      <c r="AC84" s="15" t="str">
        <f>IFERROR((#REF!/#REF!),"")</f>
        <v/>
      </c>
      <c r="AD84" s="15" t="str">
        <f>IFERROR((#REF!/#REF!),"")</f>
        <v/>
      </c>
    </row>
    <row r="85" spans="27:30" x14ac:dyDescent="0.35">
      <c r="AA85" s="15" t="str">
        <f>IFERROR((#REF!/#REF!),"")</f>
        <v/>
      </c>
      <c r="AB85" s="15" t="str">
        <f>IFERROR((#REF!/#REF!),"")</f>
        <v/>
      </c>
      <c r="AC85" s="15" t="str">
        <f>IFERROR((#REF!/#REF!),"")</f>
        <v/>
      </c>
      <c r="AD85" s="15" t="str">
        <f>IFERROR((#REF!/#REF!),"")</f>
        <v/>
      </c>
    </row>
    <row r="86" spans="27:30" x14ac:dyDescent="0.35">
      <c r="AA86" s="15" t="str">
        <f>IFERROR((#REF!/#REF!),"")</f>
        <v/>
      </c>
      <c r="AB86" s="15" t="str">
        <f>IFERROR((#REF!/#REF!),"")</f>
        <v/>
      </c>
      <c r="AC86" s="15" t="str">
        <f>IFERROR((#REF!/#REF!),"")</f>
        <v/>
      </c>
      <c r="AD86" s="15" t="str">
        <f>IFERROR((#REF!/#REF!),"")</f>
        <v/>
      </c>
    </row>
    <row r="87" spans="27:30" x14ac:dyDescent="0.35">
      <c r="AA87" s="15" t="str">
        <f>IFERROR((#REF!/#REF!),"")</f>
        <v/>
      </c>
      <c r="AB87" s="15" t="str">
        <f>IFERROR((#REF!/#REF!),"")</f>
        <v/>
      </c>
      <c r="AC87" s="15" t="str">
        <f>IFERROR((#REF!/#REF!),"")</f>
        <v/>
      </c>
      <c r="AD87" s="15" t="str">
        <f>IFERROR((#REF!/#REF!),"")</f>
        <v/>
      </c>
    </row>
    <row r="88" spans="27:30" x14ac:dyDescent="0.35">
      <c r="AA88" s="15" t="str">
        <f>IFERROR((#REF!/#REF!),"")</f>
        <v/>
      </c>
      <c r="AB88" s="15" t="str">
        <f>IFERROR((#REF!/#REF!),"")</f>
        <v/>
      </c>
      <c r="AC88" s="15" t="str">
        <f>IFERROR((#REF!/#REF!),"")</f>
        <v/>
      </c>
      <c r="AD88" s="15" t="str">
        <f>IFERROR((#REF!/#REF!),"")</f>
        <v/>
      </c>
    </row>
    <row r="89" spans="27:30" x14ac:dyDescent="0.35">
      <c r="AA89" s="15" t="str">
        <f>IFERROR((#REF!/#REF!),"")</f>
        <v/>
      </c>
      <c r="AB89" s="15" t="str">
        <f>IFERROR((#REF!/#REF!),"")</f>
        <v/>
      </c>
      <c r="AC89" s="15" t="str">
        <f>IFERROR((#REF!/#REF!),"")</f>
        <v/>
      </c>
      <c r="AD89" s="15" t="str">
        <f>IFERROR((#REF!/#REF!),"")</f>
        <v/>
      </c>
    </row>
    <row r="90" spans="27:30" x14ac:dyDescent="0.35">
      <c r="AA90" s="15" t="str">
        <f>IFERROR((#REF!/#REF!),"")</f>
        <v/>
      </c>
      <c r="AB90" s="15" t="str">
        <f>IFERROR((#REF!/#REF!),"")</f>
        <v/>
      </c>
      <c r="AC90" s="15" t="str">
        <f>IFERROR((#REF!/#REF!),"")</f>
        <v/>
      </c>
      <c r="AD90" s="15" t="str">
        <f>IFERROR((#REF!/#REF!),"")</f>
        <v/>
      </c>
    </row>
    <row r="91" spans="27:30" x14ac:dyDescent="0.35">
      <c r="AA91" s="15" t="str">
        <f>IFERROR((#REF!/#REF!),"")</f>
        <v/>
      </c>
      <c r="AB91" s="15" t="str">
        <f>IFERROR((#REF!/#REF!),"")</f>
        <v/>
      </c>
      <c r="AC91" s="15" t="str">
        <f>IFERROR((#REF!/#REF!),"")</f>
        <v/>
      </c>
      <c r="AD91" s="15" t="str">
        <f>IFERROR((#REF!/#REF!),"")</f>
        <v/>
      </c>
    </row>
    <row r="92" spans="27:30" x14ac:dyDescent="0.35">
      <c r="AA92" s="15" t="str">
        <f>IFERROR((#REF!/#REF!),"")</f>
        <v/>
      </c>
      <c r="AB92" s="15" t="str">
        <f>IFERROR((#REF!/#REF!),"")</f>
        <v/>
      </c>
      <c r="AC92" s="15" t="str">
        <f>IFERROR((#REF!/#REF!),"")</f>
        <v/>
      </c>
      <c r="AD92" s="15" t="str">
        <f>IFERROR((#REF!/#REF!),"")</f>
        <v/>
      </c>
    </row>
    <row r="93" spans="27:30" x14ac:dyDescent="0.35">
      <c r="AA93" s="15" t="str">
        <f>IFERROR((#REF!/#REF!),"")</f>
        <v/>
      </c>
      <c r="AB93" s="15" t="str">
        <f>IFERROR((#REF!/#REF!),"")</f>
        <v/>
      </c>
      <c r="AC93" s="15" t="str">
        <f>IFERROR((#REF!/#REF!),"")</f>
        <v/>
      </c>
      <c r="AD93" s="15" t="str">
        <f>IFERROR((#REF!/#REF!),"")</f>
        <v/>
      </c>
    </row>
    <row r="94" spans="27:30" x14ac:dyDescent="0.35">
      <c r="AA94" s="15" t="str">
        <f>IFERROR((#REF!/#REF!),"")</f>
        <v/>
      </c>
      <c r="AB94" s="15" t="str">
        <f>IFERROR((#REF!/#REF!),"")</f>
        <v/>
      </c>
      <c r="AC94" s="15" t="str">
        <f>IFERROR((#REF!/#REF!),"")</f>
        <v/>
      </c>
      <c r="AD94" s="15" t="str">
        <f>IFERROR((#REF!/#REF!),"")</f>
        <v/>
      </c>
    </row>
    <row r="95" spans="27:30" x14ac:dyDescent="0.35">
      <c r="AA95" s="15" t="str">
        <f>IFERROR((#REF!/#REF!),"")</f>
        <v/>
      </c>
      <c r="AB95" s="15" t="str">
        <f>IFERROR((#REF!/#REF!),"")</f>
        <v/>
      </c>
      <c r="AC95" s="15" t="str">
        <f>IFERROR((#REF!/#REF!),"")</f>
        <v/>
      </c>
      <c r="AD95" s="15" t="str">
        <f>IFERROR((#REF!/#REF!),"")</f>
        <v/>
      </c>
    </row>
    <row r="96" spans="27:30" x14ac:dyDescent="0.35">
      <c r="AA96" s="15" t="str">
        <f>IFERROR((#REF!/#REF!),"")</f>
        <v/>
      </c>
      <c r="AB96" s="15" t="str">
        <f>IFERROR((#REF!/#REF!),"")</f>
        <v/>
      </c>
      <c r="AC96" s="15" t="str">
        <f>IFERROR((#REF!/#REF!),"")</f>
        <v/>
      </c>
      <c r="AD96" s="15" t="str">
        <f>IFERROR((#REF!/#REF!),"")</f>
        <v/>
      </c>
    </row>
    <row r="97" spans="27:30" x14ac:dyDescent="0.35">
      <c r="AA97" s="15" t="str">
        <f>IFERROR((#REF!/#REF!),"")</f>
        <v/>
      </c>
      <c r="AB97" s="15" t="str">
        <f>IFERROR((#REF!/#REF!),"")</f>
        <v/>
      </c>
      <c r="AC97" s="15" t="str">
        <f>IFERROR((#REF!/#REF!),"")</f>
        <v/>
      </c>
      <c r="AD97" s="15" t="str">
        <f>IFERROR((#REF!/#REF!),"")</f>
        <v/>
      </c>
    </row>
    <row r="98" spans="27:30" x14ac:dyDescent="0.35">
      <c r="AA98" s="15" t="str">
        <f>IFERROR((#REF!/#REF!),"")</f>
        <v/>
      </c>
      <c r="AB98" s="15" t="str">
        <f>IFERROR((#REF!/#REF!),"")</f>
        <v/>
      </c>
      <c r="AC98" s="15" t="str">
        <f>IFERROR((#REF!/#REF!),"")</f>
        <v/>
      </c>
      <c r="AD98" s="15" t="str">
        <f>IFERROR((#REF!/#REF!),"")</f>
        <v/>
      </c>
    </row>
    <row r="99" spans="27:30" x14ac:dyDescent="0.35">
      <c r="AA99" s="15" t="str">
        <f>IFERROR((#REF!/#REF!),"")</f>
        <v/>
      </c>
      <c r="AB99" s="15" t="str">
        <f>IFERROR((#REF!/#REF!),"")</f>
        <v/>
      </c>
      <c r="AC99" s="15" t="str">
        <f>IFERROR((#REF!/#REF!),"")</f>
        <v/>
      </c>
      <c r="AD99" s="15" t="str">
        <f>IFERROR((#REF!/#REF!),"")</f>
        <v/>
      </c>
    </row>
    <row r="100" spans="27:30" x14ac:dyDescent="0.35">
      <c r="AA100" s="15" t="str">
        <f>IFERROR((#REF!/#REF!),"")</f>
        <v/>
      </c>
      <c r="AB100" s="15" t="str">
        <f>IFERROR((#REF!/#REF!),"")</f>
        <v/>
      </c>
      <c r="AC100" s="15" t="str">
        <f>IFERROR((#REF!/#REF!),"")</f>
        <v/>
      </c>
      <c r="AD100" s="15" t="str">
        <f>IFERROR((#REF!/#REF!),"")</f>
        <v/>
      </c>
    </row>
    <row r="101" spans="27:30" x14ac:dyDescent="0.35">
      <c r="AA101" s="15" t="str">
        <f>IFERROR((#REF!/#REF!),"")</f>
        <v/>
      </c>
      <c r="AB101" s="15" t="str">
        <f>IFERROR((#REF!/#REF!),"")</f>
        <v/>
      </c>
      <c r="AC101" s="15" t="str">
        <f>IFERROR((#REF!/#REF!),"")</f>
        <v/>
      </c>
      <c r="AD101" s="15" t="str">
        <f>IFERROR((#REF!/#REF!),"")</f>
        <v/>
      </c>
    </row>
    <row r="102" spans="27:30" x14ac:dyDescent="0.35">
      <c r="AA102" s="15" t="str">
        <f>IFERROR((#REF!/#REF!),"")</f>
        <v/>
      </c>
      <c r="AB102" s="15" t="str">
        <f>IFERROR((#REF!/#REF!),"")</f>
        <v/>
      </c>
      <c r="AC102" s="15" t="str">
        <f>IFERROR((#REF!/#REF!),"")</f>
        <v/>
      </c>
      <c r="AD102" s="15" t="str">
        <f>IFERROR((#REF!/#REF!),"")</f>
        <v/>
      </c>
    </row>
    <row r="103" spans="27:30" x14ac:dyDescent="0.35">
      <c r="AA103" s="15" t="str">
        <f>IFERROR((#REF!/#REF!),"")</f>
        <v/>
      </c>
      <c r="AB103" s="15" t="str">
        <f>IFERROR((#REF!/#REF!),"")</f>
        <v/>
      </c>
      <c r="AC103" s="15" t="str">
        <f>IFERROR((#REF!/#REF!),"")</f>
        <v/>
      </c>
      <c r="AD103" s="15" t="str">
        <f>IFERROR((#REF!/#REF!),"")</f>
        <v/>
      </c>
    </row>
    <row r="104" spans="27:30" x14ac:dyDescent="0.35">
      <c r="AA104" s="15" t="str">
        <f>IFERROR((#REF!/#REF!),"")</f>
        <v/>
      </c>
      <c r="AB104" s="15" t="str">
        <f>IFERROR((#REF!/#REF!),"")</f>
        <v/>
      </c>
      <c r="AC104" s="15" t="str">
        <f>IFERROR((#REF!/#REF!),"")</f>
        <v/>
      </c>
      <c r="AD104" s="15" t="str">
        <f>IFERROR((#REF!/#REF!),"")</f>
        <v/>
      </c>
    </row>
    <row r="105" spans="27:30" x14ac:dyDescent="0.35">
      <c r="AA105" s="15" t="str">
        <f>IFERROR((#REF!/#REF!),"")</f>
        <v/>
      </c>
      <c r="AB105" s="15" t="str">
        <f>IFERROR((#REF!/#REF!),"")</f>
        <v/>
      </c>
      <c r="AC105" s="15" t="str">
        <f>IFERROR((#REF!/#REF!),"")</f>
        <v/>
      </c>
      <c r="AD105" s="15" t="str">
        <f>IFERROR((#REF!/#REF!),"")</f>
        <v/>
      </c>
    </row>
    <row r="106" spans="27:30" x14ac:dyDescent="0.35">
      <c r="AA106" s="15" t="str">
        <f>IFERROR((#REF!/#REF!),"")</f>
        <v/>
      </c>
      <c r="AB106" s="15" t="str">
        <f>IFERROR((#REF!/#REF!),"")</f>
        <v/>
      </c>
      <c r="AC106" s="15" t="str">
        <f>IFERROR((#REF!/#REF!),"")</f>
        <v/>
      </c>
      <c r="AD106" s="15" t="str">
        <f>IFERROR((#REF!/#REF!),"")</f>
        <v/>
      </c>
    </row>
    <row r="107" spans="27:30" x14ac:dyDescent="0.35">
      <c r="AA107" s="15" t="str">
        <f>IFERROR((#REF!/#REF!),"")</f>
        <v/>
      </c>
      <c r="AB107" s="15" t="str">
        <f>IFERROR((#REF!/#REF!),"")</f>
        <v/>
      </c>
      <c r="AC107" s="15" t="str">
        <f>IFERROR((#REF!/#REF!),"")</f>
        <v/>
      </c>
      <c r="AD107" s="15" t="str">
        <f>IFERROR((#REF!/#REF!),"")</f>
        <v/>
      </c>
    </row>
    <row r="108" spans="27:30" x14ac:dyDescent="0.35">
      <c r="AA108" s="15" t="str">
        <f>IFERROR((#REF!/#REF!),"")</f>
        <v/>
      </c>
      <c r="AB108" s="15" t="str">
        <f>IFERROR((#REF!/#REF!),"")</f>
        <v/>
      </c>
      <c r="AC108" s="15" t="str">
        <f>IFERROR((#REF!/#REF!),"")</f>
        <v/>
      </c>
      <c r="AD108" s="15" t="str">
        <f>IFERROR((#REF!/#REF!),"")</f>
        <v/>
      </c>
    </row>
    <row r="109" spans="27:30" x14ac:dyDescent="0.35">
      <c r="AA109" s="15" t="str">
        <f>IFERROR((#REF!/#REF!),"")</f>
        <v/>
      </c>
      <c r="AB109" s="15" t="str">
        <f>IFERROR((#REF!/#REF!),"")</f>
        <v/>
      </c>
      <c r="AC109" s="15" t="str">
        <f>IFERROR((#REF!/#REF!),"")</f>
        <v/>
      </c>
      <c r="AD109" s="15" t="str">
        <f>IFERROR((#REF!/#REF!),"")</f>
        <v/>
      </c>
    </row>
    <row r="110" spans="27:30" x14ac:dyDescent="0.35">
      <c r="AA110" s="15" t="str">
        <f>IFERROR((#REF!/#REF!),"")</f>
        <v/>
      </c>
      <c r="AB110" s="15" t="str">
        <f>IFERROR((#REF!/#REF!),"")</f>
        <v/>
      </c>
      <c r="AC110" s="15" t="str">
        <f>IFERROR((#REF!/#REF!),"")</f>
        <v/>
      </c>
      <c r="AD110" s="15" t="str">
        <f>IFERROR((#REF!/#REF!),"")</f>
        <v/>
      </c>
    </row>
    <row r="111" spans="27:30" x14ac:dyDescent="0.35">
      <c r="AA111" s="15" t="str">
        <f>IFERROR((#REF!/#REF!),"")</f>
        <v/>
      </c>
      <c r="AB111" s="15" t="str">
        <f>IFERROR((#REF!/#REF!),"")</f>
        <v/>
      </c>
      <c r="AC111" s="15" t="str">
        <f>IFERROR((#REF!/#REF!),"")</f>
        <v/>
      </c>
      <c r="AD111" s="15" t="str">
        <f>IFERROR((#REF!/#REF!),"")</f>
        <v/>
      </c>
    </row>
    <row r="112" spans="27:30" x14ac:dyDescent="0.35">
      <c r="AA112" s="15" t="str">
        <f>IFERROR((#REF!/#REF!),"")</f>
        <v/>
      </c>
      <c r="AB112" s="15" t="str">
        <f>IFERROR((#REF!/#REF!),"")</f>
        <v/>
      </c>
      <c r="AC112" s="15" t="str">
        <f>IFERROR((#REF!/#REF!),"")</f>
        <v/>
      </c>
      <c r="AD112" s="15" t="str">
        <f>IFERROR((#REF!/#REF!),"")</f>
        <v/>
      </c>
    </row>
    <row r="113" spans="27:30" x14ac:dyDescent="0.35">
      <c r="AA113" s="15" t="str">
        <f>IFERROR((#REF!/#REF!),"")</f>
        <v/>
      </c>
      <c r="AB113" s="15" t="str">
        <f>IFERROR((#REF!/#REF!),"")</f>
        <v/>
      </c>
      <c r="AC113" s="15" t="str">
        <f>IFERROR((#REF!/#REF!),"")</f>
        <v/>
      </c>
      <c r="AD113" s="15" t="str">
        <f>IFERROR((#REF!/#REF!),"")</f>
        <v/>
      </c>
    </row>
    <row r="114" spans="27:30" x14ac:dyDescent="0.35">
      <c r="AA114" s="15" t="str">
        <f>IFERROR((#REF!/#REF!),"")</f>
        <v/>
      </c>
      <c r="AB114" s="15" t="str">
        <f>IFERROR((#REF!/#REF!),"")</f>
        <v/>
      </c>
      <c r="AC114" s="15" t="str">
        <f>IFERROR((#REF!/#REF!),"")</f>
        <v/>
      </c>
      <c r="AD114" s="15" t="str">
        <f>IFERROR((#REF!/#REF!),"")</f>
        <v/>
      </c>
    </row>
    <row r="115" spans="27:30" x14ac:dyDescent="0.35">
      <c r="AA115" s="15" t="str">
        <f>IFERROR((#REF!/#REF!),"")</f>
        <v/>
      </c>
      <c r="AB115" s="15" t="str">
        <f>IFERROR((#REF!/#REF!),"")</f>
        <v/>
      </c>
      <c r="AC115" s="15" t="str">
        <f>IFERROR((#REF!/#REF!),"")</f>
        <v/>
      </c>
      <c r="AD115" s="15" t="str">
        <f>IFERROR((#REF!/#REF!),"")</f>
        <v/>
      </c>
    </row>
    <row r="116" spans="27:30" x14ac:dyDescent="0.35">
      <c r="AA116" s="15" t="str">
        <f>IFERROR((#REF!/#REF!),"")</f>
        <v/>
      </c>
      <c r="AB116" s="15" t="str">
        <f>IFERROR((#REF!/#REF!),"")</f>
        <v/>
      </c>
      <c r="AC116" s="15" t="str">
        <f>IFERROR((#REF!/#REF!),"")</f>
        <v/>
      </c>
      <c r="AD116" s="15" t="str">
        <f>IFERROR((#REF!/#REF!),"")</f>
        <v/>
      </c>
    </row>
    <row r="117" spans="27:30" x14ac:dyDescent="0.35">
      <c r="AA117" s="15" t="str">
        <f>IFERROR((#REF!/#REF!),"")</f>
        <v/>
      </c>
      <c r="AB117" s="15" t="str">
        <f>IFERROR((#REF!/#REF!),"")</f>
        <v/>
      </c>
      <c r="AC117" s="15" t="str">
        <f>IFERROR((#REF!/#REF!),"")</f>
        <v/>
      </c>
      <c r="AD117" s="15" t="str">
        <f>IFERROR((#REF!/#REF!),"")</f>
        <v/>
      </c>
    </row>
    <row r="118" spans="27:30" x14ac:dyDescent="0.35">
      <c r="AA118" s="15" t="str">
        <f>IFERROR((#REF!/#REF!),"")</f>
        <v/>
      </c>
      <c r="AB118" s="15" t="str">
        <f>IFERROR((#REF!/#REF!),"")</f>
        <v/>
      </c>
      <c r="AC118" s="15" t="str">
        <f>IFERROR((#REF!/#REF!),"")</f>
        <v/>
      </c>
      <c r="AD118" s="15" t="str">
        <f>IFERROR((#REF!/#REF!),"")</f>
        <v/>
      </c>
    </row>
    <row r="119" spans="27:30" x14ac:dyDescent="0.35">
      <c r="AA119" s="15" t="str">
        <f>IFERROR((#REF!/#REF!),"")</f>
        <v/>
      </c>
      <c r="AB119" s="15" t="str">
        <f>IFERROR((#REF!/#REF!),"")</f>
        <v/>
      </c>
      <c r="AC119" s="15" t="str">
        <f>IFERROR((#REF!/#REF!),"")</f>
        <v/>
      </c>
      <c r="AD119" s="15" t="str">
        <f>IFERROR((#REF!/#REF!),"")</f>
        <v/>
      </c>
    </row>
    <row r="120" spans="27:30" x14ac:dyDescent="0.35">
      <c r="AA120" s="15" t="str">
        <f>IFERROR((#REF!/#REF!),"")</f>
        <v/>
      </c>
      <c r="AB120" s="15" t="str">
        <f>IFERROR((#REF!/#REF!),"")</f>
        <v/>
      </c>
      <c r="AC120" s="15" t="str">
        <f>IFERROR((#REF!/#REF!),"")</f>
        <v/>
      </c>
      <c r="AD120" s="15" t="str">
        <f>IFERROR((#REF!/#REF!),"")</f>
        <v/>
      </c>
    </row>
    <row r="121" spans="27:30" x14ac:dyDescent="0.35">
      <c r="AA121" s="15" t="str">
        <f>IFERROR((#REF!/#REF!),"")</f>
        <v/>
      </c>
      <c r="AB121" s="15" t="str">
        <f>IFERROR((#REF!/#REF!),"")</f>
        <v/>
      </c>
      <c r="AC121" s="15" t="str">
        <f>IFERROR((#REF!/#REF!),"")</f>
        <v/>
      </c>
      <c r="AD121" s="15" t="str">
        <f>IFERROR((#REF!/#REF!),"")</f>
        <v/>
      </c>
    </row>
    <row r="122" spans="27:30" x14ac:dyDescent="0.35">
      <c r="AA122" s="15" t="str">
        <f>IFERROR((#REF!/#REF!),"")</f>
        <v/>
      </c>
      <c r="AB122" s="15" t="str">
        <f>IFERROR((#REF!/#REF!),"")</f>
        <v/>
      </c>
      <c r="AC122" s="15" t="str">
        <f>IFERROR((#REF!/#REF!),"")</f>
        <v/>
      </c>
      <c r="AD122" s="15" t="str">
        <f>IFERROR((#REF!/#REF!),"")</f>
        <v/>
      </c>
    </row>
    <row r="123" spans="27:30" x14ac:dyDescent="0.35">
      <c r="AA123" s="15" t="str">
        <f>IFERROR((#REF!/#REF!),"")</f>
        <v/>
      </c>
      <c r="AB123" s="15" t="str">
        <f>IFERROR((#REF!/#REF!),"")</f>
        <v/>
      </c>
      <c r="AC123" s="15" t="str">
        <f>IFERROR((#REF!/#REF!),"")</f>
        <v/>
      </c>
      <c r="AD123" s="15" t="str">
        <f>IFERROR((#REF!/#REF!),"")</f>
        <v/>
      </c>
    </row>
    <row r="124" spans="27:30" x14ac:dyDescent="0.35">
      <c r="AA124" s="15" t="str">
        <f>IFERROR((#REF!/#REF!),"")</f>
        <v/>
      </c>
      <c r="AB124" s="15" t="str">
        <f>IFERROR((#REF!/#REF!),"")</f>
        <v/>
      </c>
      <c r="AC124" s="15" t="str">
        <f>IFERROR((#REF!/#REF!),"")</f>
        <v/>
      </c>
      <c r="AD124" s="15" t="str">
        <f>IFERROR((#REF!/#REF!),"")</f>
        <v/>
      </c>
    </row>
    <row r="125" spans="27:30" x14ac:dyDescent="0.35">
      <c r="AA125" s="15" t="str">
        <f>IFERROR((#REF!/#REF!),"")</f>
        <v/>
      </c>
      <c r="AB125" s="15" t="str">
        <f>IFERROR((#REF!/#REF!),"")</f>
        <v/>
      </c>
      <c r="AC125" s="15" t="str">
        <f>IFERROR((#REF!/#REF!),"")</f>
        <v/>
      </c>
      <c r="AD125" s="15" t="str">
        <f>IFERROR((#REF!/#REF!),"")</f>
        <v/>
      </c>
    </row>
    <row r="126" spans="27:30" x14ac:dyDescent="0.35">
      <c r="AA126" s="15" t="str">
        <f>IFERROR((#REF!/#REF!),"")</f>
        <v/>
      </c>
      <c r="AB126" s="15" t="str">
        <f>IFERROR((#REF!/#REF!),"")</f>
        <v/>
      </c>
      <c r="AC126" s="15" t="str">
        <f>IFERROR((#REF!/#REF!),"")</f>
        <v/>
      </c>
      <c r="AD126" s="15" t="str">
        <f>IFERROR((#REF!/#REF!),"")</f>
        <v/>
      </c>
    </row>
    <row r="127" spans="27:30" x14ac:dyDescent="0.35">
      <c r="AA127" s="15" t="str">
        <f>IFERROR((#REF!/#REF!),"")</f>
        <v/>
      </c>
      <c r="AB127" s="15" t="str">
        <f>IFERROR((#REF!/#REF!),"")</f>
        <v/>
      </c>
      <c r="AC127" s="15" t="str">
        <f>IFERROR((#REF!/#REF!),"")</f>
        <v/>
      </c>
      <c r="AD127" s="15" t="str">
        <f>IFERROR((#REF!/#REF!),"")</f>
        <v/>
      </c>
    </row>
    <row r="128" spans="27:30" x14ac:dyDescent="0.35">
      <c r="AA128" s="15" t="str">
        <f>IFERROR((#REF!/#REF!),"")</f>
        <v/>
      </c>
      <c r="AB128" s="15" t="str">
        <f>IFERROR((#REF!/#REF!),"")</f>
        <v/>
      </c>
      <c r="AC128" s="15" t="str">
        <f>IFERROR((#REF!/#REF!),"")</f>
        <v/>
      </c>
      <c r="AD128" s="15" t="str">
        <f>IFERROR((#REF!/#REF!),"")</f>
        <v/>
      </c>
    </row>
    <row r="129" spans="27:30" x14ac:dyDescent="0.35">
      <c r="AA129" s="15" t="str">
        <f>IFERROR((#REF!/#REF!),"")</f>
        <v/>
      </c>
      <c r="AB129" s="15" t="str">
        <f>IFERROR((#REF!/#REF!),"")</f>
        <v/>
      </c>
      <c r="AC129" s="15" t="str">
        <f>IFERROR((#REF!/#REF!),"")</f>
        <v/>
      </c>
      <c r="AD129" s="15" t="str">
        <f>IFERROR((#REF!/#REF!),"")</f>
        <v/>
      </c>
    </row>
    <row r="130" spans="27:30" x14ac:dyDescent="0.35">
      <c r="AA130" s="15" t="str">
        <f>IFERROR((#REF!/#REF!),"")</f>
        <v/>
      </c>
      <c r="AB130" s="15" t="str">
        <f>IFERROR((#REF!/#REF!),"")</f>
        <v/>
      </c>
      <c r="AC130" s="15" t="str">
        <f>IFERROR((#REF!/#REF!),"")</f>
        <v/>
      </c>
      <c r="AD130" s="15" t="str">
        <f>IFERROR((#REF!/#REF!),"")</f>
        <v/>
      </c>
    </row>
    <row r="131" spans="27:30" x14ac:dyDescent="0.35">
      <c r="AA131" s="15" t="str">
        <f>IFERROR((#REF!/#REF!),"")</f>
        <v/>
      </c>
      <c r="AB131" s="15" t="str">
        <f>IFERROR((#REF!/#REF!),"")</f>
        <v/>
      </c>
      <c r="AC131" s="15" t="str">
        <f>IFERROR((#REF!/#REF!),"")</f>
        <v/>
      </c>
      <c r="AD131" s="15" t="str">
        <f>IFERROR((#REF!/#REF!),"")</f>
        <v/>
      </c>
    </row>
    <row r="132" spans="27:30" x14ac:dyDescent="0.35">
      <c r="AA132" s="15" t="str">
        <f>IFERROR((#REF!/#REF!),"")</f>
        <v/>
      </c>
      <c r="AB132" s="15" t="str">
        <f>IFERROR((#REF!/#REF!),"")</f>
        <v/>
      </c>
      <c r="AC132" s="15" t="str">
        <f>IFERROR((#REF!/#REF!),"")</f>
        <v/>
      </c>
      <c r="AD132" s="15" t="str">
        <f>IFERROR((#REF!/#REF!),"")</f>
        <v/>
      </c>
    </row>
    <row r="133" spans="27:30" x14ac:dyDescent="0.35">
      <c r="AA133" s="15" t="str">
        <f>IFERROR((#REF!/#REF!),"")</f>
        <v/>
      </c>
      <c r="AB133" s="15" t="str">
        <f>IFERROR((#REF!/#REF!),"")</f>
        <v/>
      </c>
      <c r="AC133" s="15" t="str">
        <f>IFERROR((#REF!/#REF!),"")</f>
        <v/>
      </c>
      <c r="AD133" s="15" t="str">
        <f>IFERROR((#REF!/#REF!),"")</f>
        <v/>
      </c>
    </row>
    <row r="134" spans="27:30" x14ac:dyDescent="0.35">
      <c r="AA134" s="15" t="str">
        <f>IFERROR((#REF!/#REF!),"")</f>
        <v/>
      </c>
      <c r="AB134" s="15" t="str">
        <f>IFERROR((#REF!/#REF!),"")</f>
        <v/>
      </c>
      <c r="AC134" s="15" t="str">
        <f>IFERROR((#REF!/#REF!),"")</f>
        <v/>
      </c>
      <c r="AD134" s="15" t="str">
        <f>IFERROR((#REF!/#REF!),"")</f>
        <v/>
      </c>
    </row>
    <row r="135" spans="27:30" x14ac:dyDescent="0.35">
      <c r="AA135" s="15" t="str">
        <f>IFERROR((#REF!/#REF!),"")</f>
        <v/>
      </c>
      <c r="AB135" s="15" t="str">
        <f>IFERROR((#REF!/#REF!),"")</f>
        <v/>
      </c>
      <c r="AC135" s="15" t="str">
        <f>IFERROR((#REF!/#REF!),"")</f>
        <v/>
      </c>
      <c r="AD135" s="15" t="str">
        <f>IFERROR((#REF!/#REF!),"")</f>
        <v/>
      </c>
    </row>
    <row r="136" spans="27:30" x14ac:dyDescent="0.35">
      <c r="AA136" s="15" t="str">
        <f>IFERROR((#REF!/#REF!),"")</f>
        <v/>
      </c>
      <c r="AB136" s="15" t="str">
        <f>IFERROR((#REF!/#REF!),"")</f>
        <v/>
      </c>
      <c r="AC136" s="15" t="str">
        <f>IFERROR((#REF!/#REF!),"")</f>
        <v/>
      </c>
      <c r="AD136" s="15" t="str">
        <f>IFERROR((#REF!/#REF!),"")</f>
        <v/>
      </c>
    </row>
    <row r="137" spans="27:30" x14ac:dyDescent="0.35">
      <c r="AA137" s="15" t="str">
        <f>IFERROR((#REF!/#REF!),"")</f>
        <v/>
      </c>
      <c r="AB137" s="15" t="str">
        <f>IFERROR((#REF!/#REF!),"")</f>
        <v/>
      </c>
      <c r="AC137" s="15" t="str">
        <f>IFERROR((#REF!/#REF!),"")</f>
        <v/>
      </c>
      <c r="AD137" s="15" t="str">
        <f>IFERROR((#REF!/#REF!),"")</f>
        <v/>
      </c>
    </row>
    <row r="138" spans="27:30" x14ac:dyDescent="0.35">
      <c r="AA138" s="15" t="str">
        <f>IFERROR((#REF!/#REF!),"")</f>
        <v/>
      </c>
      <c r="AB138" s="15" t="str">
        <f>IFERROR((#REF!/#REF!),"")</f>
        <v/>
      </c>
      <c r="AC138" s="15" t="str">
        <f>IFERROR((#REF!/#REF!),"")</f>
        <v/>
      </c>
      <c r="AD138" s="15" t="str">
        <f>IFERROR((#REF!/#REF!),"")</f>
        <v/>
      </c>
    </row>
    <row r="139" spans="27:30" x14ac:dyDescent="0.35">
      <c r="AA139" s="15" t="str">
        <f>IFERROR((#REF!/#REF!),"")</f>
        <v/>
      </c>
      <c r="AB139" s="15" t="str">
        <f>IFERROR((#REF!/#REF!),"")</f>
        <v/>
      </c>
      <c r="AC139" s="15" t="str">
        <f>IFERROR((#REF!/#REF!),"")</f>
        <v/>
      </c>
      <c r="AD139" s="15" t="str">
        <f>IFERROR((#REF!/#REF!),"")</f>
        <v/>
      </c>
    </row>
    <row r="140" spans="27:30" x14ac:dyDescent="0.35">
      <c r="AA140" s="15" t="str">
        <f>IFERROR((#REF!/#REF!),"")</f>
        <v/>
      </c>
      <c r="AB140" s="15" t="str">
        <f>IFERROR((#REF!/#REF!),"")</f>
        <v/>
      </c>
      <c r="AC140" s="15" t="str">
        <f>IFERROR((#REF!/#REF!),"")</f>
        <v/>
      </c>
      <c r="AD140" s="15" t="str">
        <f>IFERROR((#REF!/#REF!),"")</f>
        <v/>
      </c>
    </row>
    <row r="141" spans="27:30" x14ac:dyDescent="0.35">
      <c r="AA141" s="15" t="str">
        <f>IFERROR((#REF!/#REF!),"")</f>
        <v/>
      </c>
      <c r="AB141" s="15" t="str">
        <f>IFERROR((#REF!/#REF!),"")</f>
        <v/>
      </c>
      <c r="AC141" s="15" t="str">
        <f>IFERROR((#REF!/#REF!),"")</f>
        <v/>
      </c>
      <c r="AD141" s="15" t="str">
        <f>IFERROR((#REF!/#REF!),"")</f>
        <v/>
      </c>
    </row>
    <row r="142" spans="27:30" x14ac:dyDescent="0.35">
      <c r="AA142" s="15" t="str">
        <f>IFERROR((#REF!/#REF!),"")</f>
        <v/>
      </c>
      <c r="AB142" s="15" t="str">
        <f>IFERROR((#REF!/#REF!),"")</f>
        <v/>
      </c>
      <c r="AC142" s="15" t="str">
        <f>IFERROR((#REF!/#REF!),"")</f>
        <v/>
      </c>
      <c r="AD142" s="15" t="str">
        <f>IFERROR((#REF!/#REF!),"")</f>
        <v/>
      </c>
    </row>
    <row r="143" spans="27:30" x14ac:dyDescent="0.35">
      <c r="AA143" s="15" t="str">
        <f>IFERROR((#REF!/#REF!),"")</f>
        <v/>
      </c>
      <c r="AB143" s="15" t="str">
        <f>IFERROR((#REF!/#REF!),"")</f>
        <v/>
      </c>
      <c r="AC143" s="15" t="str">
        <f>IFERROR((#REF!/#REF!),"")</f>
        <v/>
      </c>
      <c r="AD143" s="15" t="str">
        <f>IFERROR((#REF!/#REF!),"")</f>
        <v/>
      </c>
    </row>
    <row r="144" spans="27:30" x14ac:dyDescent="0.35">
      <c r="AA144" s="15" t="str">
        <f>IFERROR((#REF!/#REF!),"")</f>
        <v/>
      </c>
      <c r="AB144" s="15" t="str">
        <f>IFERROR((#REF!/#REF!),"")</f>
        <v/>
      </c>
      <c r="AC144" s="15" t="str">
        <f>IFERROR((#REF!/#REF!),"")</f>
        <v/>
      </c>
      <c r="AD144" s="15" t="str">
        <f>IFERROR((#REF!/#REF!),"")</f>
        <v/>
      </c>
    </row>
    <row r="145" spans="27:30" x14ac:dyDescent="0.35">
      <c r="AA145" s="15" t="str">
        <f>IFERROR((#REF!/#REF!),"")</f>
        <v/>
      </c>
      <c r="AB145" s="15" t="str">
        <f>IFERROR((#REF!/#REF!),"")</f>
        <v/>
      </c>
      <c r="AC145" s="15" t="str">
        <f>IFERROR((#REF!/#REF!),"")</f>
        <v/>
      </c>
      <c r="AD145" s="15" t="str">
        <f>IFERROR((#REF!/#REF!),"")</f>
        <v/>
      </c>
    </row>
    <row r="146" spans="27:30" x14ac:dyDescent="0.35">
      <c r="AA146" s="15" t="str">
        <f>IFERROR((#REF!/#REF!),"")</f>
        <v/>
      </c>
      <c r="AB146" s="15" t="str">
        <f>IFERROR((#REF!/#REF!),"")</f>
        <v/>
      </c>
      <c r="AC146" s="15" t="str">
        <f>IFERROR((#REF!/#REF!),"")</f>
        <v/>
      </c>
      <c r="AD146" s="15" t="str">
        <f>IFERROR((#REF!/#REF!),"")</f>
        <v/>
      </c>
    </row>
    <row r="147" spans="27:30" x14ac:dyDescent="0.35">
      <c r="AA147" s="15" t="str">
        <f>IFERROR((#REF!/#REF!),"")</f>
        <v/>
      </c>
      <c r="AB147" s="15" t="str">
        <f>IFERROR((#REF!/#REF!),"")</f>
        <v/>
      </c>
      <c r="AC147" s="15" t="str">
        <f>IFERROR((#REF!/#REF!),"")</f>
        <v/>
      </c>
      <c r="AD147" s="15" t="str">
        <f>IFERROR((#REF!/#REF!),"")</f>
        <v/>
      </c>
    </row>
    <row r="148" spans="27:30" x14ac:dyDescent="0.35">
      <c r="AA148" s="15" t="str">
        <f>IFERROR((#REF!/#REF!),"")</f>
        <v/>
      </c>
      <c r="AB148" s="15" t="str">
        <f>IFERROR((#REF!/#REF!),"")</f>
        <v/>
      </c>
      <c r="AC148" s="15" t="str">
        <f>IFERROR((#REF!/#REF!),"")</f>
        <v/>
      </c>
      <c r="AD148" s="15" t="str">
        <f>IFERROR((#REF!/#REF!),"")</f>
        <v/>
      </c>
    </row>
    <row r="149" spans="27:30" x14ac:dyDescent="0.35">
      <c r="AA149" s="15" t="str">
        <f>IFERROR((#REF!/#REF!),"")</f>
        <v/>
      </c>
      <c r="AB149" s="15" t="str">
        <f>IFERROR((#REF!/#REF!),"")</f>
        <v/>
      </c>
      <c r="AC149" s="15" t="str">
        <f>IFERROR((#REF!/#REF!),"")</f>
        <v/>
      </c>
      <c r="AD149" s="15" t="str">
        <f>IFERROR((#REF!/#REF!),"")</f>
        <v/>
      </c>
    </row>
    <row r="150" spans="27:30" x14ac:dyDescent="0.35">
      <c r="AA150" s="15" t="str">
        <f>IFERROR((#REF!/#REF!),"")</f>
        <v/>
      </c>
      <c r="AB150" s="15" t="str">
        <f>IFERROR((#REF!/#REF!),"")</f>
        <v/>
      </c>
      <c r="AC150" s="15" t="str">
        <f>IFERROR((#REF!/#REF!),"")</f>
        <v/>
      </c>
      <c r="AD150" s="15" t="str">
        <f>IFERROR((#REF!/#REF!),"")</f>
        <v/>
      </c>
    </row>
    <row r="151" spans="27:30" x14ac:dyDescent="0.35">
      <c r="AA151" s="15" t="str">
        <f>IFERROR((#REF!/#REF!),"")</f>
        <v/>
      </c>
      <c r="AB151" s="15" t="str">
        <f>IFERROR((#REF!/#REF!),"")</f>
        <v/>
      </c>
      <c r="AC151" s="15" t="str">
        <f>IFERROR((#REF!/#REF!),"")</f>
        <v/>
      </c>
      <c r="AD151" s="15" t="str">
        <f>IFERROR((#REF!/#REF!),"")</f>
        <v/>
      </c>
    </row>
    <row r="152" spans="27:30" x14ac:dyDescent="0.35">
      <c r="AA152" s="15" t="str">
        <f>IFERROR((#REF!/#REF!),"")</f>
        <v/>
      </c>
      <c r="AB152" s="15" t="str">
        <f>IFERROR((#REF!/#REF!),"")</f>
        <v/>
      </c>
      <c r="AC152" s="15" t="str">
        <f>IFERROR((#REF!/#REF!),"")</f>
        <v/>
      </c>
      <c r="AD152" s="15" t="str">
        <f>IFERROR((#REF!/#REF!),"")</f>
        <v/>
      </c>
    </row>
    <row r="153" spans="27:30" x14ac:dyDescent="0.35">
      <c r="AA153" s="15" t="str">
        <f>IFERROR((#REF!/#REF!),"")</f>
        <v/>
      </c>
      <c r="AB153" s="15" t="str">
        <f>IFERROR((#REF!/#REF!),"")</f>
        <v/>
      </c>
      <c r="AC153" s="15" t="str">
        <f>IFERROR((#REF!/#REF!),"")</f>
        <v/>
      </c>
      <c r="AD153" s="15" t="str">
        <f>IFERROR((#REF!/#REF!),"")</f>
        <v/>
      </c>
    </row>
    <row r="154" spans="27:30" x14ac:dyDescent="0.35">
      <c r="AA154" s="15" t="str">
        <f>IFERROR((#REF!/#REF!),"")</f>
        <v/>
      </c>
      <c r="AB154" s="15" t="str">
        <f>IFERROR((#REF!/#REF!),"")</f>
        <v/>
      </c>
      <c r="AC154" s="15" t="str">
        <f>IFERROR((#REF!/#REF!),"")</f>
        <v/>
      </c>
      <c r="AD154" s="15" t="str">
        <f>IFERROR((#REF!/#REF!),"")</f>
        <v/>
      </c>
    </row>
    <row r="155" spans="27:30" x14ac:dyDescent="0.35">
      <c r="AA155" s="15" t="str">
        <f>IFERROR((#REF!/#REF!),"")</f>
        <v/>
      </c>
      <c r="AB155" s="15" t="str">
        <f>IFERROR((#REF!/#REF!),"")</f>
        <v/>
      </c>
      <c r="AC155" s="15" t="str">
        <f>IFERROR((#REF!/#REF!),"")</f>
        <v/>
      </c>
      <c r="AD155" s="15" t="str">
        <f>IFERROR((#REF!/#REF!),"")</f>
        <v/>
      </c>
    </row>
    <row r="156" spans="27:30" x14ac:dyDescent="0.35">
      <c r="AA156" s="15" t="str">
        <f>IFERROR((#REF!/#REF!),"")</f>
        <v/>
      </c>
      <c r="AB156" s="15" t="str">
        <f>IFERROR((#REF!/#REF!),"")</f>
        <v/>
      </c>
      <c r="AC156" s="15" t="str">
        <f>IFERROR((#REF!/#REF!),"")</f>
        <v/>
      </c>
      <c r="AD156" s="15" t="str">
        <f>IFERROR((#REF!/#REF!),"")</f>
        <v/>
      </c>
    </row>
    <row r="157" spans="27:30" x14ac:dyDescent="0.35">
      <c r="AA157" s="15" t="str">
        <f>IFERROR((#REF!/#REF!),"")</f>
        <v/>
      </c>
      <c r="AB157" s="15" t="str">
        <f>IFERROR((#REF!/#REF!),"")</f>
        <v/>
      </c>
      <c r="AC157" s="15" t="str">
        <f>IFERROR((#REF!/#REF!),"")</f>
        <v/>
      </c>
      <c r="AD157" s="15" t="str">
        <f>IFERROR((#REF!/#REF!),"")</f>
        <v/>
      </c>
    </row>
    <row r="158" spans="27:30" x14ac:dyDescent="0.35">
      <c r="AA158" s="15" t="str">
        <f>IFERROR((#REF!/#REF!),"")</f>
        <v/>
      </c>
      <c r="AB158" s="15" t="str">
        <f>IFERROR((#REF!/#REF!),"")</f>
        <v/>
      </c>
      <c r="AC158" s="15" t="str">
        <f>IFERROR((#REF!/#REF!),"")</f>
        <v/>
      </c>
      <c r="AD158" s="15" t="str">
        <f>IFERROR((#REF!/#REF!),"")</f>
        <v/>
      </c>
    </row>
    <row r="159" spans="27:30" x14ac:dyDescent="0.35">
      <c r="AA159" s="15" t="str">
        <f>IFERROR((#REF!/#REF!),"")</f>
        <v/>
      </c>
      <c r="AB159" s="15" t="str">
        <f>IFERROR((#REF!/#REF!),"")</f>
        <v/>
      </c>
      <c r="AC159" s="15" t="str">
        <f>IFERROR((#REF!/#REF!),"")</f>
        <v/>
      </c>
      <c r="AD159" s="15" t="str">
        <f>IFERROR((#REF!/#REF!),"")</f>
        <v/>
      </c>
    </row>
    <row r="160" spans="27:30" x14ac:dyDescent="0.35">
      <c r="AA160" s="15" t="str">
        <f>IFERROR((#REF!/#REF!),"")</f>
        <v/>
      </c>
      <c r="AB160" s="15" t="str">
        <f>IFERROR((#REF!/#REF!),"")</f>
        <v/>
      </c>
      <c r="AC160" s="15" t="str">
        <f>IFERROR((#REF!/#REF!),"")</f>
        <v/>
      </c>
      <c r="AD160" s="15" t="str">
        <f>IFERROR((#REF!/#REF!),"")</f>
        <v/>
      </c>
    </row>
    <row r="161" spans="27:30" x14ac:dyDescent="0.35">
      <c r="AA161" s="15" t="str">
        <f>IFERROR((#REF!/#REF!),"")</f>
        <v/>
      </c>
      <c r="AB161" s="15" t="str">
        <f>IFERROR((#REF!/#REF!),"")</f>
        <v/>
      </c>
      <c r="AC161" s="15" t="str">
        <f>IFERROR((#REF!/#REF!),"")</f>
        <v/>
      </c>
      <c r="AD161" s="15" t="str">
        <f>IFERROR((#REF!/#REF!),"")</f>
        <v/>
      </c>
    </row>
    <row r="162" spans="27:30" x14ac:dyDescent="0.35">
      <c r="AA162" s="15" t="str">
        <f>IFERROR((#REF!/#REF!),"")</f>
        <v/>
      </c>
      <c r="AB162" s="15" t="str">
        <f>IFERROR((#REF!/#REF!),"")</f>
        <v/>
      </c>
      <c r="AC162" s="15" t="str">
        <f>IFERROR((#REF!/#REF!),"")</f>
        <v/>
      </c>
      <c r="AD162" s="15" t="str">
        <f>IFERROR((#REF!/#REF!),"")</f>
        <v/>
      </c>
    </row>
    <row r="163" spans="27:30" x14ac:dyDescent="0.35">
      <c r="AA163" s="15" t="str">
        <f>IFERROR((#REF!/#REF!),"")</f>
        <v/>
      </c>
      <c r="AB163" s="15" t="str">
        <f>IFERROR((#REF!/#REF!),"")</f>
        <v/>
      </c>
      <c r="AC163" s="15" t="str">
        <f>IFERROR((#REF!/#REF!),"")</f>
        <v/>
      </c>
      <c r="AD163" s="15" t="str">
        <f>IFERROR((#REF!/#REF!),"")</f>
        <v/>
      </c>
    </row>
    <row r="164" spans="27:30" x14ac:dyDescent="0.35">
      <c r="AA164" s="15" t="str">
        <f>IFERROR((#REF!/#REF!),"")</f>
        <v/>
      </c>
      <c r="AB164" s="15" t="str">
        <f>IFERROR((#REF!/#REF!),"")</f>
        <v/>
      </c>
      <c r="AC164" s="15" t="str">
        <f>IFERROR((#REF!/#REF!),"")</f>
        <v/>
      </c>
      <c r="AD164" s="15" t="str">
        <f>IFERROR((#REF!/#REF!),"")</f>
        <v/>
      </c>
    </row>
    <row r="165" spans="27:30" x14ac:dyDescent="0.35">
      <c r="AA165" s="15" t="str">
        <f>IFERROR((#REF!/#REF!),"")</f>
        <v/>
      </c>
      <c r="AB165" s="15" t="str">
        <f>IFERROR((#REF!/#REF!),"")</f>
        <v/>
      </c>
      <c r="AC165" s="15" t="str">
        <f>IFERROR((#REF!/#REF!),"")</f>
        <v/>
      </c>
      <c r="AD165" s="15" t="str">
        <f>IFERROR((#REF!/#REF!),"")</f>
        <v/>
      </c>
    </row>
    <row r="166" spans="27:30" x14ac:dyDescent="0.35">
      <c r="AA166" s="15" t="str">
        <f>IFERROR((#REF!/#REF!),"")</f>
        <v/>
      </c>
      <c r="AB166" s="15" t="str">
        <f>IFERROR((#REF!/#REF!),"")</f>
        <v/>
      </c>
      <c r="AC166" s="15" t="str">
        <f>IFERROR((#REF!/#REF!),"")</f>
        <v/>
      </c>
      <c r="AD166" s="15" t="str">
        <f>IFERROR((#REF!/#REF!),"")</f>
        <v/>
      </c>
    </row>
    <row r="167" spans="27:30" x14ac:dyDescent="0.35">
      <c r="AA167" s="15" t="str">
        <f>IFERROR((#REF!/#REF!),"")</f>
        <v/>
      </c>
      <c r="AB167" s="15" t="str">
        <f>IFERROR((#REF!/#REF!),"")</f>
        <v/>
      </c>
      <c r="AC167" s="15" t="str">
        <f>IFERROR((#REF!/#REF!),"")</f>
        <v/>
      </c>
      <c r="AD167" s="15" t="str">
        <f>IFERROR((#REF!/#REF!),"")</f>
        <v/>
      </c>
    </row>
    <row r="168" spans="27:30" x14ac:dyDescent="0.35">
      <c r="AA168" s="15" t="str">
        <f>IFERROR((#REF!/#REF!),"")</f>
        <v/>
      </c>
      <c r="AB168" s="15" t="str">
        <f>IFERROR((#REF!/#REF!),"")</f>
        <v/>
      </c>
      <c r="AC168" s="15" t="str">
        <f>IFERROR((#REF!/#REF!),"")</f>
        <v/>
      </c>
      <c r="AD168" s="15" t="str">
        <f>IFERROR((#REF!/#REF!),"")</f>
        <v/>
      </c>
    </row>
    <row r="169" spans="27:30" x14ac:dyDescent="0.35">
      <c r="AA169" s="15" t="str">
        <f>IFERROR((#REF!/#REF!),"")</f>
        <v/>
      </c>
      <c r="AB169" s="15" t="str">
        <f>IFERROR((#REF!/#REF!),"")</f>
        <v/>
      </c>
      <c r="AC169" s="15" t="str">
        <f>IFERROR((#REF!/#REF!),"")</f>
        <v/>
      </c>
      <c r="AD169" s="15" t="str">
        <f>IFERROR((#REF!/#REF!),"")</f>
        <v/>
      </c>
    </row>
    <row r="170" spans="27:30" x14ac:dyDescent="0.35">
      <c r="AA170" s="15" t="str">
        <f>IFERROR((#REF!/#REF!),"")</f>
        <v/>
      </c>
      <c r="AB170" s="15" t="str">
        <f>IFERROR((#REF!/#REF!),"")</f>
        <v/>
      </c>
      <c r="AC170" s="15" t="str">
        <f>IFERROR((#REF!/#REF!),"")</f>
        <v/>
      </c>
      <c r="AD170" s="15" t="str">
        <f>IFERROR((#REF!/#REF!),"")</f>
        <v/>
      </c>
    </row>
    <row r="171" spans="27:30" x14ac:dyDescent="0.35">
      <c r="AA171" s="15" t="str">
        <f>IFERROR((#REF!/#REF!),"")</f>
        <v/>
      </c>
      <c r="AB171" s="15" t="str">
        <f>IFERROR((#REF!/#REF!),"")</f>
        <v/>
      </c>
      <c r="AC171" s="15" t="str">
        <f>IFERROR((#REF!/#REF!),"")</f>
        <v/>
      </c>
      <c r="AD171" s="15" t="str">
        <f>IFERROR((#REF!/#REF!),"")</f>
        <v/>
      </c>
    </row>
    <row r="172" spans="27:30" x14ac:dyDescent="0.35">
      <c r="AA172" s="15" t="str">
        <f>IFERROR((#REF!/#REF!),"")</f>
        <v/>
      </c>
      <c r="AB172" s="15" t="str">
        <f>IFERROR((#REF!/#REF!),"")</f>
        <v/>
      </c>
      <c r="AC172" s="15" t="str">
        <f>IFERROR((#REF!/#REF!),"")</f>
        <v/>
      </c>
      <c r="AD172" s="15" t="str">
        <f>IFERROR((#REF!/#REF!),"")</f>
        <v/>
      </c>
    </row>
    <row r="173" spans="27:30" x14ac:dyDescent="0.35">
      <c r="AA173" s="15" t="str">
        <f>IFERROR((#REF!/#REF!),"")</f>
        <v/>
      </c>
      <c r="AB173" s="15" t="str">
        <f>IFERROR((#REF!/#REF!),"")</f>
        <v/>
      </c>
      <c r="AC173" s="15" t="str">
        <f>IFERROR((#REF!/#REF!),"")</f>
        <v/>
      </c>
      <c r="AD173" s="15" t="str">
        <f>IFERROR((#REF!/#REF!),"")</f>
        <v/>
      </c>
    </row>
    <row r="174" spans="27:30" x14ac:dyDescent="0.35">
      <c r="AA174" s="15" t="str">
        <f>IFERROR((#REF!/#REF!),"")</f>
        <v/>
      </c>
      <c r="AB174" s="15" t="str">
        <f>IFERROR((#REF!/#REF!),"")</f>
        <v/>
      </c>
      <c r="AC174" s="15" t="str">
        <f>IFERROR((#REF!/#REF!),"")</f>
        <v/>
      </c>
      <c r="AD174" s="15" t="str">
        <f>IFERROR((#REF!/#REF!),"")</f>
        <v/>
      </c>
    </row>
    <row r="175" spans="27:30" x14ac:dyDescent="0.35">
      <c r="AA175" s="15" t="str">
        <f>IFERROR((#REF!/#REF!),"")</f>
        <v/>
      </c>
      <c r="AB175" s="15" t="str">
        <f>IFERROR((#REF!/#REF!),"")</f>
        <v/>
      </c>
      <c r="AC175" s="15" t="str">
        <f>IFERROR((#REF!/#REF!),"")</f>
        <v/>
      </c>
      <c r="AD175" s="15" t="str">
        <f>IFERROR((#REF!/#REF!),"")</f>
        <v/>
      </c>
    </row>
    <row r="176" spans="27:30" x14ac:dyDescent="0.35">
      <c r="AA176" s="15" t="str">
        <f>IFERROR((#REF!/#REF!),"")</f>
        <v/>
      </c>
      <c r="AB176" s="15" t="str">
        <f>IFERROR((#REF!/#REF!),"")</f>
        <v/>
      </c>
      <c r="AC176" s="15" t="str">
        <f>IFERROR((#REF!/#REF!),"")</f>
        <v/>
      </c>
      <c r="AD176" s="15" t="str">
        <f>IFERROR((#REF!/#REF!),"")</f>
        <v/>
      </c>
    </row>
    <row r="177" spans="27:30" x14ac:dyDescent="0.35">
      <c r="AA177" s="15" t="str">
        <f>IFERROR((#REF!/#REF!),"")</f>
        <v/>
      </c>
      <c r="AB177" s="15" t="str">
        <f>IFERROR((#REF!/#REF!),"")</f>
        <v/>
      </c>
      <c r="AC177" s="15" t="str">
        <f>IFERROR((#REF!/#REF!),"")</f>
        <v/>
      </c>
      <c r="AD177" s="15" t="str">
        <f>IFERROR((#REF!/#REF!),"")</f>
        <v/>
      </c>
    </row>
    <row r="178" spans="27:30" x14ac:dyDescent="0.35">
      <c r="AA178" s="15" t="str">
        <f>IFERROR((#REF!/#REF!),"")</f>
        <v/>
      </c>
      <c r="AB178" s="15" t="str">
        <f>IFERROR((#REF!/#REF!),"")</f>
        <v/>
      </c>
      <c r="AC178" s="15" t="str">
        <f>IFERROR((#REF!/#REF!),"")</f>
        <v/>
      </c>
      <c r="AD178" s="15" t="str">
        <f>IFERROR((#REF!/#REF!),"")</f>
        <v/>
      </c>
    </row>
    <row r="179" spans="27:30" x14ac:dyDescent="0.35">
      <c r="AA179" s="15" t="str">
        <f>IFERROR((#REF!/#REF!),"")</f>
        <v/>
      </c>
      <c r="AB179" s="15" t="str">
        <f>IFERROR((#REF!/#REF!),"")</f>
        <v/>
      </c>
      <c r="AC179" s="15" t="str">
        <f>IFERROR((#REF!/#REF!),"")</f>
        <v/>
      </c>
      <c r="AD179" s="15" t="str">
        <f>IFERROR((#REF!/#REF!),"")</f>
        <v/>
      </c>
    </row>
    <row r="180" spans="27:30" x14ac:dyDescent="0.35">
      <c r="AA180" s="15" t="str">
        <f>IFERROR((#REF!/#REF!),"")</f>
        <v/>
      </c>
      <c r="AB180" s="15" t="str">
        <f>IFERROR((#REF!/#REF!),"")</f>
        <v/>
      </c>
      <c r="AC180" s="15" t="str">
        <f>IFERROR((#REF!/#REF!),"")</f>
        <v/>
      </c>
      <c r="AD180" s="15" t="str">
        <f>IFERROR((#REF!/#REF!),"")</f>
        <v/>
      </c>
    </row>
    <row r="181" spans="27:30" x14ac:dyDescent="0.35">
      <c r="AA181" s="15" t="str">
        <f>IFERROR((#REF!/#REF!),"")</f>
        <v/>
      </c>
      <c r="AB181" s="15" t="str">
        <f>IFERROR((#REF!/#REF!),"")</f>
        <v/>
      </c>
      <c r="AC181" s="15" t="str">
        <f>IFERROR((#REF!/#REF!),"")</f>
        <v/>
      </c>
      <c r="AD181" s="15" t="str">
        <f>IFERROR((#REF!/#REF!),"")</f>
        <v/>
      </c>
    </row>
    <row r="182" spans="27:30" x14ac:dyDescent="0.35">
      <c r="AA182" s="15" t="str">
        <f>IFERROR((#REF!/#REF!),"")</f>
        <v/>
      </c>
      <c r="AB182" s="15" t="str">
        <f>IFERROR((#REF!/#REF!),"")</f>
        <v/>
      </c>
      <c r="AC182" s="15" t="str">
        <f>IFERROR((#REF!/#REF!),"")</f>
        <v/>
      </c>
      <c r="AD182" s="15" t="str">
        <f>IFERROR((#REF!/#REF!),"")</f>
        <v/>
      </c>
    </row>
    <row r="183" spans="27:30" x14ac:dyDescent="0.35">
      <c r="AA183" s="15" t="str">
        <f>IFERROR((#REF!/#REF!),"")</f>
        <v/>
      </c>
      <c r="AB183" s="15" t="str">
        <f>IFERROR((#REF!/#REF!),"")</f>
        <v/>
      </c>
      <c r="AC183" s="15" t="str">
        <f>IFERROR((#REF!/#REF!),"")</f>
        <v/>
      </c>
      <c r="AD183" s="15" t="str">
        <f>IFERROR((#REF!/#REF!),"")</f>
        <v/>
      </c>
    </row>
    <row r="184" spans="27:30" x14ac:dyDescent="0.35">
      <c r="AA184" s="15" t="str">
        <f>IFERROR((#REF!/#REF!),"")</f>
        <v/>
      </c>
      <c r="AB184" s="15" t="str">
        <f>IFERROR((#REF!/#REF!),"")</f>
        <v/>
      </c>
      <c r="AC184" s="15" t="str">
        <f>IFERROR((#REF!/#REF!),"")</f>
        <v/>
      </c>
      <c r="AD184" s="15" t="str">
        <f>IFERROR((#REF!/#REF!),"")</f>
        <v/>
      </c>
    </row>
    <row r="185" spans="27:30" x14ac:dyDescent="0.35">
      <c r="AA185" s="15" t="str">
        <f>IFERROR((#REF!/#REF!),"")</f>
        <v/>
      </c>
      <c r="AB185" s="15" t="str">
        <f>IFERROR((#REF!/#REF!),"")</f>
        <v/>
      </c>
      <c r="AC185" s="15" t="str">
        <f>IFERROR((#REF!/#REF!),"")</f>
        <v/>
      </c>
      <c r="AD185" s="15" t="str">
        <f>IFERROR((#REF!/#REF!),"")</f>
        <v/>
      </c>
    </row>
    <row r="186" spans="27:30" x14ac:dyDescent="0.35">
      <c r="AA186" s="15" t="str">
        <f>IFERROR((#REF!/#REF!),"")</f>
        <v/>
      </c>
      <c r="AB186" s="15" t="str">
        <f>IFERROR((#REF!/#REF!),"")</f>
        <v/>
      </c>
      <c r="AC186" s="15" t="str">
        <f>IFERROR((#REF!/#REF!),"")</f>
        <v/>
      </c>
      <c r="AD186" s="15" t="str">
        <f>IFERROR((#REF!/#REF!),"")</f>
        <v/>
      </c>
    </row>
    <row r="187" spans="27:30" x14ac:dyDescent="0.35">
      <c r="AA187" s="15" t="str">
        <f>IFERROR((#REF!/#REF!),"")</f>
        <v/>
      </c>
      <c r="AB187" s="15" t="str">
        <f>IFERROR((#REF!/#REF!),"")</f>
        <v/>
      </c>
      <c r="AC187" s="15" t="str">
        <f>IFERROR((#REF!/#REF!),"")</f>
        <v/>
      </c>
      <c r="AD187" s="15" t="str">
        <f>IFERROR((#REF!/#REF!),"")</f>
        <v/>
      </c>
    </row>
    <row r="188" spans="27:30" x14ac:dyDescent="0.35">
      <c r="AA188" s="15" t="str">
        <f>IFERROR((#REF!/#REF!),"")</f>
        <v/>
      </c>
      <c r="AB188" s="15" t="str">
        <f>IFERROR((#REF!/#REF!),"")</f>
        <v/>
      </c>
      <c r="AC188" s="15" t="str">
        <f>IFERROR((#REF!/#REF!),"")</f>
        <v/>
      </c>
      <c r="AD188" s="15" t="str">
        <f>IFERROR((#REF!/#REF!),"")</f>
        <v/>
      </c>
    </row>
    <row r="189" spans="27:30" x14ac:dyDescent="0.35">
      <c r="AA189" s="15" t="str">
        <f>IFERROR((#REF!/#REF!),"")</f>
        <v/>
      </c>
      <c r="AB189" s="15" t="str">
        <f>IFERROR((#REF!/#REF!),"")</f>
        <v/>
      </c>
      <c r="AC189" s="15" t="str">
        <f>IFERROR((#REF!/#REF!),"")</f>
        <v/>
      </c>
      <c r="AD189" s="15" t="str">
        <f>IFERROR((#REF!/#REF!),"")</f>
        <v/>
      </c>
    </row>
    <row r="190" spans="27:30" x14ac:dyDescent="0.35">
      <c r="AA190" s="15" t="str">
        <f>IFERROR((#REF!/#REF!),"")</f>
        <v/>
      </c>
      <c r="AB190" s="15" t="str">
        <f>IFERROR((#REF!/#REF!),"")</f>
        <v/>
      </c>
      <c r="AC190" s="15" t="str">
        <f>IFERROR((#REF!/#REF!),"")</f>
        <v/>
      </c>
      <c r="AD190" s="15" t="str">
        <f>IFERROR((#REF!/#REF!),"")</f>
        <v/>
      </c>
    </row>
    <row r="191" spans="27:30" x14ac:dyDescent="0.35">
      <c r="AA191" s="15" t="str">
        <f>IFERROR((#REF!/#REF!),"")</f>
        <v/>
      </c>
      <c r="AB191" s="15" t="str">
        <f>IFERROR((#REF!/#REF!),"")</f>
        <v/>
      </c>
      <c r="AC191" s="15" t="str">
        <f>IFERROR((#REF!/#REF!),"")</f>
        <v/>
      </c>
      <c r="AD191" s="15" t="str">
        <f>IFERROR((#REF!/#REF!),"")</f>
        <v/>
      </c>
    </row>
    <row r="192" spans="27:30" x14ac:dyDescent="0.35">
      <c r="AA192" s="15" t="str">
        <f>IFERROR((#REF!/#REF!),"")</f>
        <v/>
      </c>
      <c r="AB192" s="15" t="str">
        <f>IFERROR((#REF!/#REF!),"")</f>
        <v/>
      </c>
      <c r="AC192" s="15" t="str">
        <f>IFERROR((#REF!/#REF!),"")</f>
        <v/>
      </c>
      <c r="AD192" s="15" t="str">
        <f>IFERROR((#REF!/#REF!),"")</f>
        <v/>
      </c>
    </row>
    <row r="193" spans="27:30" x14ac:dyDescent="0.35">
      <c r="AA193" s="15" t="str">
        <f>IFERROR((#REF!/#REF!),"")</f>
        <v/>
      </c>
      <c r="AB193" s="15" t="str">
        <f>IFERROR((#REF!/#REF!),"")</f>
        <v/>
      </c>
      <c r="AC193" s="15" t="str">
        <f>IFERROR((#REF!/#REF!),"")</f>
        <v/>
      </c>
      <c r="AD193" s="15" t="str">
        <f>IFERROR((#REF!/#REF!),"")</f>
        <v/>
      </c>
    </row>
    <row r="194" spans="27:30" x14ac:dyDescent="0.35">
      <c r="AA194" s="15" t="str">
        <f>IFERROR((#REF!/#REF!),"")</f>
        <v/>
      </c>
      <c r="AB194" s="15" t="str">
        <f>IFERROR((#REF!/#REF!),"")</f>
        <v/>
      </c>
      <c r="AC194" s="15" t="str">
        <f>IFERROR((#REF!/#REF!),"")</f>
        <v/>
      </c>
      <c r="AD194" s="15" t="str">
        <f>IFERROR((#REF!/#REF!),"")</f>
        <v/>
      </c>
    </row>
    <row r="195" spans="27:30" x14ac:dyDescent="0.35">
      <c r="AA195" s="15" t="str">
        <f>IFERROR((#REF!/#REF!),"")</f>
        <v/>
      </c>
      <c r="AB195" s="15" t="str">
        <f>IFERROR((#REF!/#REF!),"")</f>
        <v/>
      </c>
      <c r="AC195" s="15" t="str">
        <f>IFERROR((#REF!/#REF!),"")</f>
        <v/>
      </c>
      <c r="AD195" s="15" t="str">
        <f>IFERROR((#REF!/#REF!),"")</f>
        <v/>
      </c>
    </row>
    <row r="196" spans="27:30" x14ac:dyDescent="0.35">
      <c r="AA196" s="15" t="str">
        <f>IFERROR((#REF!/#REF!),"")</f>
        <v/>
      </c>
      <c r="AB196" s="15" t="str">
        <f>IFERROR((#REF!/#REF!),"")</f>
        <v/>
      </c>
      <c r="AC196" s="15" t="str">
        <f>IFERROR((#REF!/#REF!),"")</f>
        <v/>
      </c>
      <c r="AD196" s="15" t="str">
        <f>IFERROR((#REF!/#REF!),"")</f>
        <v/>
      </c>
    </row>
    <row r="197" spans="27:30" x14ac:dyDescent="0.35">
      <c r="AA197" s="15" t="str">
        <f>IFERROR((#REF!/#REF!),"")</f>
        <v/>
      </c>
      <c r="AB197" s="15" t="str">
        <f>IFERROR((#REF!/#REF!),"")</f>
        <v/>
      </c>
      <c r="AC197" s="15" t="str">
        <f>IFERROR((#REF!/#REF!),"")</f>
        <v/>
      </c>
      <c r="AD197" s="15" t="str">
        <f>IFERROR((#REF!/#REF!),"")</f>
        <v/>
      </c>
    </row>
    <row r="198" spans="27:30" x14ac:dyDescent="0.35">
      <c r="AA198" s="15" t="str">
        <f>IFERROR((#REF!/#REF!),"")</f>
        <v/>
      </c>
      <c r="AB198" s="15" t="str">
        <f>IFERROR((#REF!/#REF!),"")</f>
        <v/>
      </c>
      <c r="AC198" s="15" t="str">
        <f>IFERROR((#REF!/#REF!),"")</f>
        <v/>
      </c>
      <c r="AD198" s="15" t="str">
        <f>IFERROR((#REF!/#REF!),"")</f>
        <v/>
      </c>
    </row>
    <row r="199" spans="27:30" x14ac:dyDescent="0.35">
      <c r="AA199" s="15" t="str">
        <f>IFERROR((#REF!/#REF!),"")</f>
        <v/>
      </c>
      <c r="AB199" s="15" t="str">
        <f>IFERROR((#REF!/#REF!),"")</f>
        <v/>
      </c>
      <c r="AC199" s="15" t="str">
        <f>IFERROR((#REF!/#REF!),"")</f>
        <v/>
      </c>
      <c r="AD199" s="15" t="str">
        <f>IFERROR((#REF!/#REF!),"")</f>
        <v/>
      </c>
    </row>
    <row r="200" spans="27:30" x14ac:dyDescent="0.35">
      <c r="AA200" s="15" t="str">
        <f>IFERROR((#REF!/#REF!),"")</f>
        <v/>
      </c>
      <c r="AB200" s="15" t="str">
        <f>IFERROR((#REF!/#REF!),"")</f>
        <v/>
      </c>
      <c r="AC200" s="15" t="str">
        <f>IFERROR((#REF!/#REF!),"")</f>
        <v/>
      </c>
      <c r="AD200" s="15" t="str">
        <f>IFERROR((#REF!/#REF!),"")</f>
        <v/>
      </c>
    </row>
    <row r="201" spans="27:30" x14ac:dyDescent="0.35">
      <c r="AA201" s="15" t="str">
        <f>IFERROR((#REF!/#REF!),"")</f>
        <v/>
      </c>
      <c r="AB201" s="15" t="str">
        <f>IFERROR((#REF!/#REF!),"")</f>
        <v/>
      </c>
      <c r="AC201" s="15" t="str">
        <f>IFERROR((#REF!/#REF!),"")</f>
        <v/>
      </c>
      <c r="AD201" s="15" t="str">
        <f>IFERROR((#REF!/#REF!),"")</f>
        <v/>
      </c>
    </row>
    <row r="202" spans="27:30" x14ac:dyDescent="0.35">
      <c r="AA202" s="15" t="str">
        <f>IFERROR((#REF!/#REF!),"")</f>
        <v/>
      </c>
      <c r="AB202" s="15" t="str">
        <f>IFERROR((#REF!/#REF!),"")</f>
        <v/>
      </c>
      <c r="AC202" s="15" t="str">
        <f>IFERROR((#REF!/#REF!),"")</f>
        <v/>
      </c>
      <c r="AD202" s="15" t="str">
        <f>IFERROR((#REF!/#REF!),"")</f>
        <v/>
      </c>
    </row>
    <row r="203" spans="27:30" x14ac:dyDescent="0.35">
      <c r="AA203" s="15" t="str">
        <f>IFERROR((#REF!/#REF!),"")</f>
        <v/>
      </c>
      <c r="AB203" s="15" t="str">
        <f>IFERROR((#REF!/#REF!),"")</f>
        <v/>
      </c>
      <c r="AC203" s="15" t="str">
        <f>IFERROR((#REF!/#REF!),"")</f>
        <v/>
      </c>
      <c r="AD203" s="15" t="str">
        <f>IFERROR((#REF!/#REF!),"")</f>
        <v/>
      </c>
    </row>
    <row r="204" spans="27:30" x14ac:dyDescent="0.35">
      <c r="AA204" s="15" t="str">
        <f>IFERROR((#REF!/#REF!),"")</f>
        <v/>
      </c>
      <c r="AB204" s="15" t="str">
        <f>IFERROR((#REF!/#REF!),"")</f>
        <v/>
      </c>
      <c r="AC204" s="15" t="str">
        <f>IFERROR((#REF!/#REF!),"")</f>
        <v/>
      </c>
      <c r="AD204" s="15" t="str">
        <f>IFERROR((#REF!/#REF!),"")</f>
        <v/>
      </c>
    </row>
    <row r="205" spans="27:30" x14ac:dyDescent="0.35">
      <c r="AA205" s="15" t="str">
        <f>IFERROR((#REF!/#REF!),"")</f>
        <v/>
      </c>
      <c r="AB205" s="15" t="str">
        <f>IFERROR((#REF!/#REF!),"")</f>
        <v/>
      </c>
      <c r="AC205" s="15" t="str">
        <f>IFERROR((#REF!/#REF!),"")</f>
        <v/>
      </c>
      <c r="AD205" s="15" t="str">
        <f>IFERROR((#REF!/#REF!),"")</f>
        <v/>
      </c>
    </row>
    <row r="206" spans="27:30" x14ac:dyDescent="0.35">
      <c r="AA206" s="15" t="str">
        <f>IFERROR((#REF!/#REF!),"")</f>
        <v/>
      </c>
      <c r="AB206" s="15" t="str">
        <f>IFERROR((#REF!/#REF!),"")</f>
        <v/>
      </c>
      <c r="AC206" s="15" t="str">
        <f>IFERROR((#REF!/#REF!),"")</f>
        <v/>
      </c>
      <c r="AD206" s="15" t="str">
        <f>IFERROR((#REF!/#REF!),"")</f>
        <v/>
      </c>
    </row>
    <row r="207" spans="27:30" x14ac:dyDescent="0.35">
      <c r="AA207" s="15" t="str">
        <f>IFERROR((#REF!/#REF!),"")</f>
        <v/>
      </c>
      <c r="AB207" s="15" t="str">
        <f>IFERROR((#REF!/#REF!),"")</f>
        <v/>
      </c>
      <c r="AC207" s="15" t="str">
        <f>IFERROR((#REF!/#REF!),"")</f>
        <v/>
      </c>
      <c r="AD207" s="15" t="str">
        <f>IFERROR((#REF!/#REF!),"")</f>
        <v/>
      </c>
    </row>
    <row r="208" spans="27:30" x14ac:dyDescent="0.35">
      <c r="AA208" s="15" t="str">
        <f>IFERROR((#REF!/#REF!),"")</f>
        <v/>
      </c>
      <c r="AB208" s="15" t="str">
        <f>IFERROR((#REF!/#REF!),"")</f>
        <v/>
      </c>
      <c r="AC208" s="15" t="str">
        <f>IFERROR((#REF!/#REF!),"")</f>
        <v/>
      </c>
      <c r="AD208" s="15" t="str">
        <f>IFERROR((#REF!/#REF!),"")</f>
        <v/>
      </c>
    </row>
    <row r="209" spans="27:30" x14ac:dyDescent="0.35">
      <c r="AA209" s="15" t="str">
        <f>IFERROR((#REF!/#REF!),"")</f>
        <v/>
      </c>
      <c r="AB209" s="15" t="str">
        <f>IFERROR((#REF!/#REF!),"")</f>
        <v/>
      </c>
      <c r="AC209" s="15" t="str">
        <f>IFERROR((#REF!/#REF!),"")</f>
        <v/>
      </c>
      <c r="AD209" s="15" t="str">
        <f>IFERROR((#REF!/#REF!),"")</f>
        <v/>
      </c>
    </row>
    <row r="210" spans="27:30" x14ac:dyDescent="0.35">
      <c r="AA210" s="15" t="str">
        <f>IFERROR((#REF!/#REF!),"")</f>
        <v/>
      </c>
      <c r="AB210" s="15" t="str">
        <f>IFERROR((#REF!/#REF!),"")</f>
        <v/>
      </c>
      <c r="AC210" s="15" t="str">
        <f>IFERROR((#REF!/#REF!),"")</f>
        <v/>
      </c>
      <c r="AD210" s="15" t="str">
        <f>IFERROR((#REF!/#REF!),"")</f>
        <v/>
      </c>
    </row>
    <row r="211" spans="27:30" x14ac:dyDescent="0.35">
      <c r="AA211" s="15" t="str">
        <f>IFERROR((#REF!/#REF!),"")</f>
        <v/>
      </c>
      <c r="AB211" s="15" t="str">
        <f>IFERROR((#REF!/#REF!),"")</f>
        <v/>
      </c>
      <c r="AC211" s="15" t="str">
        <f>IFERROR((#REF!/#REF!),"")</f>
        <v/>
      </c>
      <c r="AD211" s="15" t="str">
        <f>IFERROR((#REF!/#REF!),"")</f>
        <v/>
      </c>
    </row>
    <row r="212" spans="27:30" x14ac:dyDescent="0.35">
      <c r="AA212" s="15" t="str">
        <f>IFERROR((#REF!/#REF!),"")</f>
        <v/>
      </c>
      <c r="AB212" s="15" t="str">
        <f>IFERROR((#REF!/#REF!),"")</f>
        <v/>
      </c>
      <c r="AC212" s="15" t="str">
        <f>IFERROR((#REF!/#REF!),"")</f>
        <v/>
      </c>
      <c r="AD212" s="15" t="str">
        <f>IFERROR((#REF!/#REF!),"")</f>
        <v/>
      </c>
    </row>
    <row r="213" spans="27:30" x14ac:dyDescent="0.35">
      <c r="AA213" s="15" t="str">
        <f>IFERROR((#REF!/#REF!),"")</f>
        <v/>
      </c>
      <c r="AB213" s="15" t="str">
        <f>IFERROR((#REF!/#REF!),"")</f>
        <v/>
      </c>
      <c r="AC213" s="15" t="str">
        <f>IFERROR((#REF!/#REF!),"")</f>
        <v/>
      </c>
      <c r="AD213" s="15" t="str">
        <f>IFERROR((#REF!/#REF!),"")</f>
        <v/>
      </c>
    </row>
    <row r="214" spans="27:30" x14ac:dyDescent="0.35">
      <c r="AA214" s="15" t="str">
        <f>IFERROR((#REF!/#REF!),"")</f>
        <v/>
      </c>
      <c r="AB214" s="15" t="str">
        <f>IFERROR((#REF!/#REF!),"")</f>
        <v/>
      </c>
      <c r="AC214" s="15" t="str">
        <f>IFERROR((#REF!/#REF!),"")</f>
        <v/>
      </c>
      <c r="AD214" s="15" t="str">
        <f>IFERROR((#REF!/#REF!),"")</f>
        <v/>
      </c>
    </row>
    <row r="215" spans="27:30" x14ac:dyDescent="0.35">
      <c r="AA215" s="15" t="str">
        <f>IFERROR((#REF!/#REF!),"")</f>
        <v/>
      </c>
      <c r="AB215" s="15" t="str">
        <f>IFERROR((#REF!/#REF!),"")</f>
        <v/>
      </c>
      <c r="AC215" s="15" t="str">
        <f>IFERROR((#REF!/#REF!),"")</f>
        <v/>
      </c>
      <c r="AD215" s="15" t="str">
        <f>IFERROR((#REF!/#REF!),"")</f>
        <v/>
      </c>
    </row>
    <row r="216" spans="27:30" x14ac:dyDescent="0.35">
      <c r="AA216" s="15" t="str">
        <f>IFERROR((#REF!/#REF!),"")</f>
        <v/>
      </c>
      <c r="AB216" s="15" t="str">
        <f>IFERROR((#REF!/#REF!),"")</f>
        <v/>
      </c>
      <c r="AC216" s="15" t="str">
        <f>IFERROR((#REF!/#REF!),"")</f>
        <v/>
      </c>
      <c r="AD216" s="15" t="str">
        <f>IFERROR((#REF!/#REF!),"")</f>
        <v/>
      </c>
    </row>
    <row r="217" spans="27:30" x14ac:dyDescent="0.35">
      <c r="AA217" s="15" t="str">
        <f>IFERROR((#REF!/#REF!),"")</f>
        <v/>
      </c>
      <c r="AB217" s="15" t="str">
        <f>IFERROR((#REF!/#REF!),"")</f>
        <v/>
      </c>
      <c r="AC217" s="15" t="str">
        <f>IFERROR((#REF!/#REF!),"")</f>
        <v/>
      </c>
      <c r="AD217" s="15" t="str">
        <f>IFERROR((#REF!/#REF!),"")</f>
        <v/>
      </c>
    </row>
    <row r="218" spans="27:30" x14ac:dyDescent="0.35">
      <c r="AA218" s="15" t="str">
        <f>IFERROR((#REF!/#REF!),"")</f>
        <v/>
      </c>
      <c r="AB218" s="15" t="str">
        <f>IFERROR((#REF!/#REF!),"")</f>
        <v/>
      </c>
      <c r="AC218" s="15" t="str">
        <f>IFERROR((#REF!/#REF!),"")</f>
        <v/>
      </c>
      <c r="AD218" s="15" t="str">
        <f>IFERROR((#REF!/#REF!),"")</f>
        <v/>
      </c>
    </row>
    <row r="219" spans="27:30" x14ac:dyDescent="0.35">
      <c r="AA219" s="15" t="str">
        <f>IFERROR((#REF!/#REF!),"")</f>
        <v/>
      </c>
      <c r="AB219" s="15" t="str">
        <f>IFERROR((#REF!/#REF!),"")</f>
        <v/>
      </c>
      <c r="AC219" s="15" t="str">
        <f>IFERROR((#REF!/#REF!),"")</f>
        <v/>
      </c>
      <c r="AD219" s="15" t="str">
        <f>IFERROR((#REF!/#REF!),"")</f>
        <v/>
      </c>
    </row>
    <row r="220" spans="27:30" x14ac:dyDescent="0.35">
      <c r="AA220" s="15" t="str">
        <f>IFERROR((#REF!/#REF!),"")</f>
        <v/>
      </c>
      <c r="AB220" s="15" t="str">
        <f>IFERROR((#REF!/#REF!),"")</f>
        <v/>
      </c>
      <c r="AC220" s="15" t="str">
        <f>IFERROR((#REF!/#REF!),"")</f>
        <v/>
      </c>
      <c r="AD220" s="15" t="str">
        <f>IFERROR((#REF!/#REF!),"")</f>
        <v/>
      </c>
    </row>
    <row r="221" spans="27:30" x14ac:dyDescent="0.35">
      <c r="AA221" s="15" t="str">
        <f>IFERROR((#REF!/#REF!),"")</f>
        <v/>
      </c>
      <c r="AB221" s="15" t="str">
        <f>IFERROR((#REF!/#REF!),"")</f>
        <v/>
      </c>
      <c r="AC221" s="15" t="str">
        <f>IFERROR((#REF!/#REF!),"")</f>
        <v/>
      </c>
      <c r="AD221" s="15" t="str">
        <f>IFERROR((#REF!/#REF!),"")</f>
        <v/>
      </c>
    </row>
    <row r="222" spans="27:30" x14ac:dyDescent="0.35">
      <c r="AA222" s="15" t="str">
        <f>IFERROR((#REF!/#REF!),"")</f>
        <v/>
      </c>
      <c r="AB222" s="15" t="str">
        <f>IFERROR((#REF!/#REF!),"")</f>
        <v/>
      </c>
      <c r="AC222" s="15" t="str">
        <f>IFERROR((#REF!/#REF!),"")</f>
        <v/>
      </c>
      <c r="AD222" s="15" t="str">
        <f>IFERROR((#REF!/#REF!),"")</f>
        <v/>
      </c>
    </row>
    <row r="223" spans="27:30" x14ac:dyDescent="0.35">
      <c r="AA223" s="15" t="str">
        <f>IFERROR((#REF!/#REF!),"")</f>
        <v/>
      </c>
      <c r="AB223" s="15" t="str">
        <f>IFERROR((#REF!/#REF!),"")</f>
        <v/>
      </c>
      <c r="AC223" s="15" t="str">
        <f>IFERROR((#REF!/#REF!),"")</f>
        <v/>
      </c>
      <c r="AD223" s="15" t="str">
        <f>IFERROR((#REF!/#REF!),"")</f>
        <v/>
      </c>
    </row>
    <row r="224" spans="27:30" x14ac:dyDescent="0.35">
      <c r="AA224" s="15" t="str">
        <f>IFERROR((#REF!/#REF!),"")</f>
        <v/>
      </c>
      <c r="AB224" s="15" t="str">
        <f>IFERROR((#REF!/#REF!),"")</f>
        <v/>
      </c>
      <c r="AC224" s="15" t="str">
        <f>IFERROR((#REF!/#REF!),"")</f>
        <v/>
      </c>
      <c r="AD224" s="15" t="str">
        <f>IFERROR((#REF!/#REF!),"")</f>
        <v/>
      </c>
    </row>
    <row r="225" spans="27:30" x14ac:dyDescent="0.35">
      <c r="AA225" s="15" t="str">
        <f>IFERROR((#REF!/#REF!),"")</f>
        <v/>
      </c>
      <c r="AB225" s="15" t="str">
        <f>IFERROR((#REF!/#REF!),"")</f>
        <v/>
      </c>
      <c r="AC225" s="15" t="str">
        <f>IFERROR((#REF!/#REF!),"")</f>
        <v/>
      </c>
      <c r="AD225" s="15" t="str">
        <f>IFERROR((#REF!/#REF!),"")</f>
        <v/>
      </c>
    </row>
    <row r="226" spans="27:30" x14ac:dyDescent="0.35">
      <c r="AA226" s="15" t="str">
        <f>IFERROR((#REF!/#REF!),"")</f>
        <v/>
      </c>
      <c r="AB226" s="15" t="str">
        <f>IFERROR((#REF!/#REF!),"")</f>
        <v/>
      </c>
      <c r="AC226" s="15" t="str">
        <f>IFERROR((#REF!/#REF!),"")</f>
        <v/>
      </c>
      <c r="AD226" s="15" t="str">
        <f>IFERROR((#REF!/#REF!),"")</f>
        <v/>
      </c>
    </row>
    <row r="227" spans="27:30" x14ac:dyDescent="0.35">
      <c r="AA227" s="15" t="str">
        <f>IFERROR((#REF!/#REF!),"")</f>
        <v/>
      </c>
      <c r="AB227" s="15" t="str">
        <f>IFERROR((#REF!/#REF!),"")</f>
        <v/>
      </c>
      <c r="AC227" s="15" t="str">
        <f>IFERROR((#REF!/#REF!),"")</f>
        <v/>
      </c>
      <c r="AD227" s="15" t="str">
        <f>IFERROR((#REF!/#REF!),"")</f>
        <v/>
      </c>
    </row>
    <row r="228" spans="27:30" x14ac:dyDescent="0.35">
      <c r="AA228" s="15" t="str">
        <f>IFERROR((#REF!/#REF!),"")</f>
        <v/>
      </c>
      <c r="AB228" s="15" t="str">
        <f>IFERROR((#REF!/#REF!),"")</f>
        <v/>
      </c>
      <c r="AC228" s="15" t="str">
        <f>IFERROR((#REF!/#REF!),"")</f>
        <v/>
      </c>
      <c r="AD228" s="15" t="str">
        <f>IFERROR((#REF!/#REF!),"")</f>
        <v/>
      </c>
    </row>
    <row r="229" spans="27:30" x14ac:dyDescent="0.35">
      <c r="AA229" s="15" t="str">
        <f>IFERROR((#REF!/#REF!),"")</f>
        <v/>
      </c>
      <c r="AB229" s="15" t="str">
        <f>IFERROR((#REF!/#REF!),"")</f>
        <v/>
      </c>
      <c r="AC229" s="15" t="str">
        <f>IFERROR((#REF!/#REF!),"")</f>
        <v/>
      </c>
      <c r="AD229" s="15" t="str">
        <f>IFERROR((#REF!/#REF!),"")</f>
        <v/>
      </c>
    </row>
    <row r="230" spans="27:30" x14ac:dyDescent="0.35">
      <c r="AA230" s="15" t="str">
        <f>IFERROR((#REF!/#REF!),"")</f>
        <v/>
      </c>
      <c r="AB230" s="15" t="str">
        <f>IFERROR((#REF!/#REF!),"")</f>
        <v/>
      </c>
      <c r="AC230" s="15" t="str">
        <f>IFERROR((#REF!/#REF!),"")</f>
        <v/>
      </c>
      <c r="AD230" s="15" t="str">
        <f>IFERROR((#REF!/#REF!),"")</f>
        <v/>
      </c>
    </row>
    <row r="231" spans="27:30" x14ac:dyDescent="0.35">
      <c r="AA231" s="15" t="str">
        <f>IFERROR((#REF!/#REF!),"")</f>
        <v/>
      </c>
      <c r="AB231" s="15" t="str">
        <f>IFERROR((#REF!/#REF!),"")</f>
        <v/>
      </c>
      <c r="AC231" s="15" t="str">
        <f>IFERROR((#REF!/#REF!),"")</f>
        <v/>
      </c>
      <c r="AD231" s="15" t="str">
        <f>IFERROR((#REF!/#REF!),"")</f>
        <v/>
      </c>
    </row>
    <row r="232" spans="27:30" x14ac:dyDescent="0.35">
      <c r="AA232" s="15" t="str">
        <f>IFERROR((#REF!/#REF!),"")</f>
        <v/>
      </c>
      <c r="AB232" s="15" t="str">
        <f>IFERROR((#REF!/#REF!),"")</f>
        <v/>
      </c>
      <c r="AC232" s="15" t="str">
        <f>IFERROR((#REF!/#REF!),"")</f>
        <v/>
      </c>
      <c r="AD232" s="15" t="str">
        <f>IFERROR((#REF!/#REF!),"")</f>
        <v/>
      </c>
    </row>
    <row r="233" spans="27:30" x14ac:dyDescent="0.35">
      <c r="AA233" s="15" t="str">
        <f>IFERROR((#REF!/#REF!),"")</f>
        <v/>
      </c>
      <c r="AB233" s="15" t="str">
        <f>IFERROR((#REF!/#REF!),"")</f>
        <v/>
      </c>
      <c r="AC233" s="15" t="str">
        <f>IFERROR((#REF!/#REF!),"")</f>
        <v/>
      </c>
      <c r="AD233" s="15" t="str">
        <f>IFERROR((#REF!/#REF!),"")</f>
        <v/>
      </c>
    </row>
    <row r="234" spans="27:30" x14ac:dyDescent="0.35">
      <c r="AA234" s="15" t="str">
        <f>IFERROR((#REF!/#REF!),"")</f>
        <v/>
      </c>
      <c r="AB234" s="15" t="str">
        <f>IFERROR((#REF!/#REF!),"")</f>
        <v/>
      </c>
      <c r="AC234" s="15" t="str">
        <f>IFERROR((#REF!/#REF!),"")</f>
        <v/>
      </c>
      <c r="AD234" s="15" t="str">
        <f>IFERROR((#REF!/#REF!),"")</f>
        <v/>
      </c>
    </row>
    <row r="235" spans="27:30" x14ac:dyDescent="0.35">
      <c r="AA235" s="15" t="str">
        <f>IFERROR((#REF!/#REF!),"")</f>
        <v/>
      </c>
      <c r="AB235" s="15" t="str">
        <f>IFERROR((#REF!/#REF!),"")</f>
        <v/>
      </c>
      <c r="AC235" s="15" t="str">
        <f>IFERROR((#REF!/#REF!),"")</f>
        <v/>
      </c>
      <c r="AD235" s="15" t="str">
        <f>IFERROR((#REF!/#REF!),"")</f>
        <v/>
      </c>
    </row>
    <row r="236" spans="27:30" x14ac:dyDescent="0.35">
      <c r="AA236" s="15" t="str">
        <f>IFERROR((#REF!/#REF!),"")</f>
        <v/>
      </c>
      <c r="AB236" s="15" t="str">
        <f>IFERROR((#REF!/#REF!),"")</f>
        <v/>
      </c>
      <c r="AC236" s="15" t="str">
        <f>IFERROR((#REF!/#REF!),"")</f>
        <v/>
      </c>
      <c r="AD236" s="15" t="str">
        <f>IFERROR((#REF!/#REF!),"")</f>
        <v/>
      </c>
    </row>
    <row r="237" spans="27:30" x14ac:dyDescent="0.35">
      <c r="AA237" s="15" t="str">
        <f>IFERROR((#REF!/#REF!),"")</f>
        <v/>
      </c>
      <c r="AB237" s="15" t="str">
        <f>IFERROR((#REF!/#REF!),"")</f>
        <v/>
      </c>
      <c r="AC237" s="15" t="str">
        <f>IFERROR((#REF!/#REF!),"")</f>
        <v/>
      </c>
      <c r="AD237" s="15" t="str">
        <f>IFERROR((#REF!/#REF!),"")</f>
        <v/>
      </c>
    </row>
    <row r="238" spans="27:30" x14ac:dyDescent="0.35">
      <c r="AA238" s="15" t="str">
        <f>IFERROR((#REF!/#REF!),"")</f>
        <v/>
      </c>
      <c r="AB238" s="15" t="str">
        <f>IFERROR((#REF!/#REF!),"")</f>
        <v/>
      </c>
      <c r="AC238" s="15" t="str">
        <f>IFERROR((#REF!/#REF!),"")</f>
        <v/>
      </c>
      <c r="AD238" s="15" t="str">
        <f>IFERROR((#REF!/#REF!),"")</f>
        <v/>
      </c>
    </row>
    <row r="239" spans="27:30" x14ac:dyDescent="0.35">
      <c r="AA239" s="15" t="str">
        <f>IFERROR((#REF!/#REF!),"")</f>
        <v/>
      </c>
      <c r="AB239" s="15" t="str">
        <f>IFERROR((#REF!/#REF!),"")</f>
        <v/>
      </c>
      <c r="AC239" s="15" t="str">
        <f>IFERROR((#REF!/#REF!),"")</f>
        <v/>
      </c>
      <c r="AD239" s="15" t="str">
        <f>IFERROR((#REF!/#REF!),"")</f>
        <v/>
      </c>
    </row>
    <row r="240" spans="27:30" x14ac:dyDescent="0.35">
      <c r="AA240" s="15" t="str">
        <f>IFERROR((#REF!/#REF!),"")</f>
        <v/>
      </c>
      <c r="AB240" s="15" t="str">
        <f>IFERROR((#REF!/#REF!),"")</f>
        <v/>
      </c>
      <c r="AC240" s="15" t="str">
        <f>IFERROR((#REF!/#REF!),"")</f>
        <v/>
      </c>
      <c r="AD240" s="15" t="str">
        <f>IFERROR((#REF!/#REF!),"")</f>
        <v/>
      </c>
    </row>
    <row r="241" spans="27:30" x14ac:dyDescent="0.35">
      <c r="AA241" s="15" t="str">
        <f>IFERROR((#REF!/#REF!),"")</f>
        <v/>
      </c>
      <c r="AB241" s="15" t="str">
        <f>IFERROR((#REF!/#REF!),"")</f>
        <v/>
      </c>
      <c r="AC241" s="15" t="str">
        <f>IFERROR((#REF!/#REF!),"")</f>
        <v/>
      </c>
      <c r="AD241" s="15" t="str">
        <f>IFERROR((#REF!/#REF!),"")</f>
        <v/>
      </c>
    </row>
    <row r="242" spans="27:30" x14ac:dyDescent="0.35">
      <c r="AA242" s="15" t="str">
        <f>IFERROR((#REF!/#REF!),"")</f>
        <v/>
      </c>
      <c r="AB242" s="15" t="str">
        <f>IFERROR((#REF!/#REF!),"")</f>
        <v/>
      </c>
      <c r="AC242" s="15" t="str">
        <f>IFERROR((#REF!/#REF!),"")</f>
        <v/>
      </c>
      <c r="AD242" s="15" t="str">
        <f>IFERROR((#REF!/#REF!),"")</f>
        <v/>
      </c>
    </row>
    <row r="243" spans="27:30" x14ac:dyDescent="0.35">
      <c r="AA243" s="15" t="str">
        <f>IFERROR((#REF!/#REF!),"")</f>
        <v/>
      </c>
      <c r="AB243" s="15" t="str">
        <f>IFERROR((#REF!/#REF!),"")</f>
        <v/>
      </c>
      <c r="AC243" s="15" t="str">
        <f>IFERROR((#REF!/#REF!),"")</f>
        <v/>
      </c>
      <c r="AD243" s="15" t="str">
        <f>IFERROR((#REF!/#REF!),"")</f>
        <v/>
      </c>
    </row>
    <row r="244" spans="27:30" x14ac:dyDescent="0.35">
      <c r="AA244" s="15" t="str">
        <f>IFERROR((#REF!/#REF!),"")</f>
        <v/>
      </c>
      <c r="AB244" s="15" t="str">
        <f>IFERROR((#REF!/#REF!),"")</f>
        <v/>
      </c>
      <c r="AC244" s="15" t="str">
        <f>IFERROR((#REF!/#REF!),"")</f>
        <v/>
      </c>
      <c r="AD244" s="15" t="str">
        <f>IFERROR((#REF!/#REF!),"")</f>
        <v/>
      </c>
    </row>
    <row r="245" spans="27:30" x14ac:dyDescent="0.35">
      <c r="AA245" s="15" t="str">
        <f>IFERROR((#REF!/#REF!),"")</f>
        <v/>
      </c>
      <c r="AB245" s="15" t="str">
        <f>IFERROR((#REF!/#REF!),"")</f>
        <v/>
      </c>
      <c r="AC245" s="15" t="str">
        <f>IFERROR((#REF!/#REF!),"")</f>
        <v/>
      </c>
      <c r="AD245" s="15" t="str">
        <f>IFERROR((#REF!/#REF!),"")</f>
        <v/>
      </c>
    </row>
    <row r="246" spans="27:30" x14ac:dyDescent="0.35">
      <c r="AA246" s="15" t="str">
        <f>IFERROR((#REF!/#REF!),"")</f>
        <v/>
      </c>
      <c r="AB246" s="15" t="str">
        <f>IFERROR((#REF!/#REF!),"")</f>
        <v/>
      </c>
      <c r="AC246" s="15" t="str">
        <f>IFERROR((#REF!/#REF!),"")</f>
        <v/>
      </c>
      <c r="AD246" s="15" t="str">
        <f>IFERROR((#REF!/#REF!),"")</f>
        <v/>
      </c>
    </row>
    <row r="247" spans="27:30" x14ac:dyDescent="0.35">
      <c r="AA247" s="15" t="str">
        <f>IFERROR((#REF!/#REF!),"")</f>
        <v/>
      </c>
      <c r="AB247" s="15" t="str">
        <f>IFERROR((#REF!/#REF!),"")</f>
        <v/>
      </c>
      <c r="AC247" s="15" t="str">
        <f>IFERROR((#REF!/#REF!),"")</f>
        <v/>
      </c>
      <c r="AD247" s="15" t="str">
        <f>IFERROR((#REF!/#REF!),"")</f>
        <v/>
      </c>
    </row>
    <row r="248" spans="27:30" x14ac:dyDescent="0.35">
      <c r="AA248" s="15" t="str">
        <f>IFERROR((#REF!/#REF!),"")</f>
        <v/>
      </c>
      <c r="AB248" s="15" t="str">
        <f>IFERROR((#REF!/#REF!),"")</f>
        <v/>
      </c>
      <c r="AC248" s="15" t="str">
        <f>IFERROR((#REF!/#REF!),"")</f>
        <v/>
      </c>
      <c r="AD248" s="15" t="str">
        <f>IFERROR((#REF!/#REF!),"")</f>
        <v/>
      </c>
    </row>
    <row r="249" spans="27:30" x14ac:dyDescent="0.35">
      <c r="AA249" s="15" t="str">
        <f>IFERROR((#REF!/#REF!),"")</f>
        <v/>
      </c>
      <c r="AB249" s="15" t="str">
        <f>IFERROR((#REF!/#REF!),"")</f>
        <v/>
      </c>
      <c r="AC249" s="15" t="str">
        <f>IFERROR((#REF!/#REF!),"")</f>
        <v/>
      </c>
      <c r="AD249" s="15" t="str">
        <f>IFERROR((#REF!/#REF!),"")</f>
        <v/>
      </c>
    </row>
    <row r="250" spans="27:30" x14ac:dyDescent="0.35">
      <c r="AA250" s="15" t="str">
        <f>IFERROR((#REF!/#REF!),"")</f>
        <v/>
      </c>
      <c r="AB250" s="15" t="str">
        <f>IFERROR((#REF!/#REF!),"")</f>
        <v/>
      </c>
      <c r="AC250" s="15" t="str">
        <f>IFERROR((#REF!/#REF!),"")</f>
        <v/>
      </c>
      <c r="AD250" s="15" t="str">
        <f>IFERROR((#REF!/#REF!),"")</f>
        <v/>
      </c>
    </row>
    <row r="251" spans="27:30" x14ac:dyDescent="0.35">
      <c r="AA251" s="15" t="str">
        <f>IFERROR((#REF!/#REF!),"")</f>
        <v/>
      </c>
      <c r="AB251" s="15" t="str">
        <f>IFERROR((#REF!/#REF!),"")</f>
        <v/>
      </c>
      <c r="AC251" s="15" t="str">
        <f>IFERROR((#REF!/#REF!),"")</f>
        <v/>
      </c>
      <c r="AD251" s="15" t="str">
        <f>IFERROR((#REF!/#REF!),"")</f>
        <v/>
      </c>
    </row>
    <row r="252" spans="27:30" x14ac:dyDescent="0.35">
      <c r="AA252" s="15" t="str">
        <f>IFERROR((#REF!/#REF!),"")</f>
        <v/>
      </c>
      <c r="AB252" s="15" t="str">
        <f>IFERROR((#REF!/#REF!),"")</f>
        <v/>
      </c>
      <c r="AC252" s="15" t="str">
        <f>IFERROR((#REF!/#REF!),"")</f>
        <v/>
      </c>
      <c r="AD252" s="15" t="str">
        <f>IFERROR((#REF!/#REF!),"")</f>
        <v/>
      </c>
    </row>
    <row r="253" spans="27:30" x14ac:dyDescent="0.35">
      <c r="AA253" s="15" t="str">
        <f>IFERROR((#REF!/#REF!),"")</f>
        <v/>
      </c>
      <c r="AB253" s="15" t="str">
        <f>IFERROR((#REF!/#REF!),"")</f>
        <v/>
      </c>
      <c r="AC253" s="15" t="str">
        <f>IFERROR((#REF!/#REF!),"")</f>
        <v/>
      </c>
      <c r="AD253" s="15" t="str">
        <f>IFERROR((#REF!/#REF!),"")</f>
        <v/>
      </c>
    </row>
    <row r="254" spans="27:30" x14ac:dyDescent="0.35">
      <c r="AA254" s="15" t="str">
        <f>IFERROR((#REF!/#REF!),"")</f>
        <v/>
      </c>
      <c r="AB254" s="15" t="str">
        <f>IFERROR((#REF!/#REF!),"")</f>
        <v/>
      </c>
      <c r="AC254" s="15" t="str">
        <f>IFERROR((#REF!/#REF!),"")</f>
        <v/>
      </c>
      <c r="AD254" s="15" t="str">
        <f>IFERROR((#REF!/#REF!),"")</f>
        <v/>
      </c>
    </row>
    <row r="255" spans="27:30" x14ac:dyDescent="0.35">
      <c r="AA255" s="15" t="str">
        <f>IFERROR((#REF!/#REF!),"")</f>
        <v/>
      </c>
      <c r="AB255" s="15" t="str">
        <f>IFERROR((#REF!/#REF!),"")</f>
        <v/>
      </c>
      <c r="AC255" s="15" t="str">
        <f>IFERROR((#REF!/#REF!),"")</f>
        <v/>
      </c>
      <c r="AD255" s="15" t="str">
        <f>IFERROR((#REF!/#REF!),"")</f>
        <v/>
      </c>
    </row>
    <row r="256" spans="27:30" x14ac:dyDescent="0.35">
      <c r="AA256" s="15" t="str">
        <f>IFERROR((#REF!/#REF!),"")</f>
        <v/>
      </c>
      <c r="AB256" s="15" t="str">
        <f>IFERROR((#REF!/#REF!),"")</f>
        <v/>
      </c>
      <c r="AC256" s="15" t="str">
        <f>IFERROR((#REF!/#REF!),"")</f>
        <v/>
      </c>
      <c r="AD256" s="15" t="str">
        <f>IFERROR((#REF!/#REF!),"")</f>
        <v/>
      </c>
    </row>
    <row r="257" spans="27:30" x14ac:dyDescent="0.35">
      <c r="AA257" s="15" t="str">
        <f>IFERROR((#REF!/#REF!),"")</f>
        <v/>
      </c>
      <c r="AB257" s="15" t="str">
        <f>IFERROR((#REF!/#REF!),"")</f>
        <v/>
      </c>
      <c r="AC257" s="15" t="str">
        <f>IFERROR((#REF!/#REF!),"")</f>
        <v/>
      </c>
      <c r="AD257" s="15" t="str">
        <f>IFERROR((#REF!/#REF!),"")</f>
        <v/>
      </c>
    </row>
    <row r="258" spans="27:30" x14ac:dyDescent="0.35">
      <c r="AA258" s="15" t="str">
        <f>IFERROR((#REF!/#REF!),"")</f>
        <v/>
      </c>
      <c r="AB258" s="15" t="str">
        <f>IFERROR((#REF!/#REF!),"")</f>
        <v/>
      </c>
      <c r="AC258" s="15" t="str">
        <f>IFERROR((#REF!/#REF!),"")</f>
        <v/>
      </c>
      <c r="AD258" s="15" t="str">
        <f>IFERROR((#REF!/#REF!),"")</f>
        <v/>
      </c>
    </row>
    <row r="259" spans="27:30" x14ac:dyDescent="0.35">
      <c r="AA259" s="15" t="str">
        <f>IFERROR((#REF!/#REF!),"")</f>
        <v/>
      </c>
      <c r="AB259" s="15" t="str">
        <f>IFERROR((#REF!/#REF!),"")</f>
        <v/>
      </c>
      <c r="AC259" s="15" t="str">
        <f>IFERROR((#REF!/#REF!),"")</f>
        <v/>
      </c>
      <c r="AD259" s="15" t="str">
        <f>IFERROR((#REF!/#REF!),"")</f>
        <v/>
      </c>
    </row>
    <row r="260" spans="27:30" x14ac:dyDescent="0.35">
      <c r="AA260" s="15" t="str">
        <f>IFERROR((#REF!/#REF!),"")</f>
        <v/>
      </c>
      <c r="AB260" s="15" t="str">
        <f>IFERROR((#REF!/#REF!),"")</f>
        <v/>
      </c>
      <c r="AC260" s="15" t="str">
        <f>IFERROR((#REF!/#REF!),"")</f>
        <v/>
      </c>
      <c r="AD260" s="15" t="str">
        <f>IFERROR((#REF!/#REF!),"")</f>
        <v/>
      </c>
    </row>
    <row r="261" spans="27:30" x14ac:dyDescent="0.35">
      <c r="AA261" s="15" t="str">
        <f>IFERROR((#REF!/#REF!),"")</f>
        <v/>
      </c>
      <c r="AB261" s="15" t="str">
        <f>IFERROR((#REF!/#REF!),"")</f>
        <v/>
      </c>
      <c r="AC261" s="15" t="str">
        <f>IFERROR((#REF!/#REF!),"")</f>
        <v/>
      </c>
      <c r="AD261" s="15" t="str">
        <f>IFERROR((#REF!/#REF!),"")</f>
        <v/>
      </c>
    </row>
    <row r="262" spans="27:30" x14ac:dyDescent="0.35">
      <c r="AA262" s="15" t="str">
        <f>IFERROR((#REF!/#REF!),"")</f>
        <v/>
      </c>
      <c r="AB262" s="15" t="str">
        <f>IFERROR((#REF!/#REF!),"")</f>
        <v/>
      </c>
      <c r="AC262" s="15" t="str">
        <f>IFERROR((#REF!/#REF!),"")</f>
        <v/>
      </c>
      <c r="AD262" s="15" t="str">
        <f>IFERROR((#REF!/#REF!),"")</f>
        <v/>
      </c>
    </row>
    <row r="263" spans="27:30" x14ac:dyDescent="0.35">
      <c r="AA263" s="15" t="str">
        <f>IFERROR((#REF!/#REF!),"")</f>
        <v/>
      </c>
      <c r="AB263" s="15" t="str">
        <f>IFERROR((#REF!/#REF!),"")</f>
        <v/>
      </c>
      <c r="AC263" s="15" t="str">
        <f>IFERROR((#REF!/#REF!),"")</f>
        <v/>
      </c>
      <c r="AD263" s="15" t="str">
        <f>IFERROR((#REF!/#REF!),"")</f>
        <v/>
      </c>
    </row>
    <row r="264" spans="27:30" x14ac:dyDescent="0.35">
      <c r="AA264" s="15" t="str">
        <f>IFERROR((#REF!/#REF!),"")</f>
        <v/>
      </c>
      <c r="AB264" s="15" t="str">
        <f>IFERROR((#REF!/#REF!),"")</f>
        <v/>
      </c>
      <c r="AC264" s="15" t="str">
        <f>IFERROR((#REF!/#REF!),"")</f>
        <v/>
      </c>
      <c r="AD264" s="15" t="str">
        <f>IFERROR((#REF!/#REF!),"")</f>
        <v/>
      </c>
    </row>
    <row r="265" spans="27:30" x14ac:dyDescent="0.35">
      <c r="AA265" s="15" t="str">
        <f>IFERROR((#REF!/#REF!),"")</f>
        <v/>
      </c>
      <c r="AB265" s="15" t="str">
        <f>IFERROR((#REF!/#REF!),"")</f>
        <v/>
      </c>
      <c r="AC265" s="15" t="str">
        <f>IFERROR((#REF!/#REF!),"")</f>
        <v/>
      </c>
      <c r="AD265" s="15" t="str">
        <f>IFERROR((#REF!/#REF!),"")</f>
        <v/>
      </c>
    </row>
    <row r="266" spans="27:30" x14ac:dyDescent="0.35">
      <c r="AA266" s="15" t="str">
        <f>IFERROR((#REF!/#REF!),"")</f>
        <v/>
      </c>
      <c r="AB266" s="15" t="str">
        <f>IFERROR((#REF!/#REF!),"")</f>
        <v/>
      </c>
      <c r="AC266" s="15" t="str">
        <f>IFERROR((#REF!/#REF!),"")</f>
        <v/>
      </c>
      <c r="AD266" s="15" t="str">
        <f>IFERROR((#REF!/#REF!),"")</f>
        <v/>
      </c>
    </row>
    <row r="267" spans="27:30" x14ac:dyDescent="0.35">
      <c r="AA267" s="15" t="str">
        <f>IFERROR((#REF!/#REF!),"")</f>
        <v/>
      </c>
      <c r="AB267" s="15" t="str">
        <f>IFERROR((#REF!/#REF!),"")</f>
        <v/>
      </c>
      <c r="AC267" s="15" t="str">
        <f>IFERROR((#REF!/#REF!),"")</f>
        <v/>
      </c>
      <c r="AD267" s="15" t="str">
        <f>IFERROR((#REF!/#REF!),"")</f>
        <v/>
      </c>
    </row>
    <row r="268" spans="27:30" x14ac:dyDescent="0.35">
      <c r="AA268" s="15" t="str">
        <f>IFERROR((#REF!/#REF!),"")</f>
        <v/>
      </c>
      <c r="AB268" s="15" t="str">
        <f>IFERROR((#REF!/#REF!),"")</f>
        <v/>
      </c>
      <c r="AC268" s="15" t="str">
        <f>IFERROR((#REF!/#REF!),"")</f>
        <v/>
      </c>
      <c r="AD268" s="15" t="str">
        <f>IFERROR((#REF!/#REF!),"")</f>
        <v/>
      </c>
    </row>
    <row r="269" spans="27:30" x14ac:dyDescent="0.35">
      <c r="AA269" s="15" t="str">
        <f>IFERROR((#REF!/#REF!),"")</f>
        <v/>
      </c>
      <c r="AB269" s="15" t="str">
        <f>IFERROR((#REF!/#REF!),"")</f>
        <v/>
      </c>
      <c r="AC269" s="15" t="str">
        <f>IFERROR((#REF!/#REF!),"")</f>
        <v/>
      </c>
      <c r="AD269" s="15" t="str">
        <f>IFERROR((#REF!/#REF!),"")</f>
        <v/>
      </c>
    </row>
    <row r="270" spans="27:30" x14ac:dyDescent="0.35">
      <c r="AA270" s="15" t="str">
        <f>IFERROR((#REF!/#REF!),"")</f>
        <v/>
      </c>
      <c r="AB270" s="15" t="str">
        <f>IFERROR((#REF!/#REF!),"")</f>
        <v/>
      </c>
      <c r="AC270" s="15" t="str">
        <f>IFERROR((#REF!/#REF!),"")</f>
        <v/>
      </c>
      <c r="AD270" s="15" t="str">
        <f>IFERROR((#REF!/#REF!),"")</f>
        <v/>
      </c>
    </row>
    <row r="271" spans="27:30" x14ac:dyDescent="0.35">
      <c r="AA271" s="15" t="str">
        <f>IFERROR((#REF!/#REF!),"")</f>
        <v/>
      </c>
      <c r="AB271" s="15" t="str">
        <f>IFERROR((#REF!/#REF!),"")</f>
        <v/>
      </c>
      <c r="AC271" s="15" t="str">
        <f>IFERROR((#REF!/#REF!),"")</f>
        <v/>
      </c>
      <c r="AD271" s="15" t="str">
        <f>IFERROR((#REF!/#REF!),"")</f>
        <v/>
      </c>
    </row>
    <row r="272" spans="27:30" x14ac:dyDescent="0.35">
      <c r="AA272" s="15" t="str">
        <f>IFERROR((#REF!/#REF!),"")</f>
        <v/>
      </c>
      <c r="AB272" s="15" t="str">
        <f>IFERROR((#REF!/#REF!),"")</f>
        <v/>
      </c>
      <c r="AC272" s="15" t="str">
        <f>IFERROR((#REF!/#REF!),"")</f>
        <v/>
      </c>
      <c r="AD272" s="15" t="str">
        <f>IFERROR((#REF!/#REF!),"")</f>
        <v/>
      </c>
    </row>
    <row r="273" spans="27:30" x14ac:dyDescent="0.35">
      <c r="AA273" s="15" t="str">
        <f>IFERROR((#REF!/#REF!),"")</f>
        <v/>
      </c>
      <c r="AB273" s="15" t="str">
        <f>IFERROR((#REF!/#REF!),"")</f>
        <v/>
      </c>
      <c r="AC273" s="15" t="str">
        <f>IFERROR((#REF!/#REF!),"")</f>
        <v/>
      </c>
      <c r="AD273" s="15" t="str">
        <f>IFERROR((#REF!/#REF!),"")</f>
        <v/>
      </c>
    </row>
    <row r="274" spans="27:30" x14ac:dyDescent="0.35">
      <c r="AA274" s="15" t="str">
        <f>IFERROR((#REF!/#REF!),"")</f>
        <v/>
      </c>
      <c r="AB274" s="15" t="str">
        <f>IFERROR((#REF!/#REF!),"")</f>
        <v/>
      </c>
      <c r="AC274" s="15" t="str">
        <f>IFERROR((#REF!/#REF!),"")</f>
        <v/>
      </c>
      <c r="AD274" s="15" t="str">
        <f>IFERROR((#REF!/#REF!),"")</f>
        <v/>
      </c>
    </row>
    <row r="275" spans="27:30" x14ac:dyDescent="0.35">
      <c r="AA275" s="15" t="str">
        <f>IFERROR((#REF!/#REF!),"")</f>
        <v/>
      </c>
      <c r="AB275" s="15" t="str">
        <f>IFERROR((#REF!/#REF!),"")</f>
        <v/>
      </c>
      <c r="AC275" s="15" t="str">
        <f>IFERROR((#REF!/#REF!),"")</f>
        <v/>
      </c>
      <c r="AD275" s="15" t="str">
        <f>IFERROR((#REF!/#REF!),"")</f>
        <v/>
      </c>
    </row>
    <row r="276" spans="27:30" x14ac:dyDescent="0.35">
      <c r="AA276" s="15" t="str">
        <f>IFERROR((#REF!/#REF!),"")</f>
        <v/>
      </c>
      <c r="AB276" s="15" t="str">
        <f>IFERROR((#REF!/#REF!),"")</f>
        <v/>
      </c>
      <c r="AC276" s="15" t="str">
        <f>IFERROR((#REF!/#REF!),"")</f>
        <v/>
      </c>
      <c r="AD276" s="15" t="str">
        <f>IFERROR((#REF!/#REF!),"")</f>
        <v/>
      </c>
    </row>
    <row r="277" spans="27:30" x14ac:dyDescent="0.35">
      <c r="AA277" s="15" t="str">
        <f>IFERROR((#REF!/#REF!),"")</f>
        <v/>
      </c>
      <c r="AB277" s="15" t="str">
        <f>IFERROR((#REF!/#REF!),"")</f>
        <v/>
      </c>
      <c r="AC277" s="15" t="str">
        <f>IFERROR((#REF!/#REF!),"")</f>
        <v/>
      </c>
      <c r="AD277" s="15" t="str">
        <f>IFERROR((#REF!/#REF!),"")</f>
        <v/>
      </c>
    </row>
    <row r="278" spans="27:30" x14ac:dyDescent="0.35">
      <c r="AA278" s="15" t="str">
        <f>IFERROR((#REF!/#REF!),"")</f>
        <v/>
      </c>
      <c r="AB278" s="15" t="str">
        <f>IFERROR((#REF!/#REF!),"")</f>
        <v/>
      </c>
      <c r="AC278" s="15" t="str">
        <f>IFERROR((#REF!/#REF!),"")</f>
        <v/>
      </c>
      <c r="AD278" s="15" t="str">
        <f>IFERROR((#REF!/#REF!),"")</f>
        <v/>
      </c>
    </row>
    <row r="279" spans="27:30" x14ac:dyDescent="0.35">
      <c r="AA279" s="15" t="str">
        <f>IFERROR((#REF!/#REF!),"")</f>
        <v/>
      </c>
      <c r="AB279" s="15" t="str">
        <f>IFERROR((#REF!/#REF!),"")</f>
        <v/>
      </c>
      <c r="AC279" s="15" t="str">
        <f>IFERROR((#REF!/#REF!),"")</f>
        <v/>
      </c>
      <c r="AD279" s="15" t="str">
        <f>IFERROR((#REF!/#REF!),"")</f>
        <v/>
      </c>
    </row>
    <row r="280" spans="27:30" x14ac:dyDescent="0.35">
      <c r="AA280" s="15" t="str">
        <f>IFERROR((#REF!/#REF!),"")</f>
        <v/>
      </c>
      <c r="AB280" s="15" t="str">
        <f>IFERROR((#REF!/#REF!),"")</f>
        <v/>
      </c>
      <c r="AC280" s="15" t="str">
        <f>IFERROR((#REF!/#REF!),"")</f>
        <v/>
      </c>
      <c r="AD280" s="15" t="str">
        <f>IFERROR((#REF!/#REF!),"")</f>
        <v/>
      </c>
    </row>
    <row r="281" spans="27:30" x14ac:dyDescent="0.35">
      <c r="AA281" s="15" t="str">
        <f>IFERROR((#REF!/#REF!),"")</f>
        <v/>
      </c>
      <c r="AB281" s="15" t="str">
        <f>IFERROR((#REF!/#REF!),"")</f>
        <v/>
      </c>
      <c r="AC281" s="15" t="str">
        <f>IFERROR((#REF!/#REF!),"")</f>
        <v/>
      </c>
      <c r="AD281" s="15" t="str">
        <f>IFERROR((#REF!/#REF!),"")</f>
        <v/>
      </c>
    </row>
    <row r="282" spans="27:30" x14ac:dyDescent="0.35">
      <c r="AA282" s="15" t="str">
        <f>IFERROR((#REF!/#REF!),"")</f>
        <v/>
      </c>
      <c r="AB282" s="15" t="str">
        <f>IFERROR((#REF!/#REF!),"")</f>
        <v/>
      </c>
      <c r="AC282" s="15" t="str">
        <f>IFERROR((#REF!/#REF!),"")</f>
        <v/>
      </c>
      <c r="AD282" s="15" t="str">
        <f>IFERROR((#REF!/#REF!),"")</f>
        <v/>
      </c>
    </row>
    <row r="283" spans="27:30" x14ac:dyDescent="0.35">
      <c r="AA283" s="15" t="str">
        <f>IFERROR((#REF!/#REF!),"")</f>
        <v/>
      </c>
      <c r="AB283" s="15" t="str">
        <f>IFERROR((#REF!/#REF!),"")</f>
        <v/>
      </c>
      <c r="AC283" s="15" t="str">
        <f>IFERROR((#REF!/#REF!),"")</f>
        <v/>
      </c>
      <c r="AD283" s="15" t="str">
        <f>IFERROR((#REF!/#REF!),"")</f>
        <v/>
      </c>
    </row>
    <row r="284" spans="27:30" x14ac:dyDescent="0.35">
      <c r="AA284" s="15" t="str">
        <f>IFERROR((#REF!/#REF!),"")</f>
        <v/>
      </c>
      <c r="AB284" s="15" t="str">
        <f>IFERROR((#REF!/#REF!),"")</f>
        <v/>
      </c>
      <c r="AC284" s="15" t="str">
        <f>IFERROR((#REF!/#REF!),"")</f>
        <v/>
      </c>
      <c r="AD284" s="15" t="str">
        <f>IFERROR((#REF!/#REF!),"")</f>
        <v/>
      </c>
    </row>
    <row r="285" spans="27:30" x14ac:dyDescent="0.35">
      <c r="AA285" s="15" t="str">
        <f>IFERROR((#REF!/#REF!),"")</f>
        <v/>
      </c>
      <c r="AB285" s="15" t="str">
        <f>IFERROR((#REF!/#REF!),"")</f>
        <v/>
      </c>
      <c r="AC285" s="15" t="str">
        <f>IFERROR((#REF!/#REF!),"")</f>
        <v/>
      </c>
      <c r="AD285" s="15" t="str">
        <f>IFERROR((#REF!/#REF!),"")</f>
        <v/>
      </c>
    </row>
    <row r="286" spans="27:30" x14ac:dyDescent="0.35">
      <c r="AA286" s="15" t="str">
        <f>IFERROR((#REF!/#REF!),"")</f>
        <v/>
      </c>
      <c r="AB286" s="15" t="str">
        <f>IFERROR((#REF!/#REF!),"")</f>
        <v/>
      </c>
      <c r="AC286" s="15" t="str">
        <f>IFERROR((#REF!/#REF!),"")</f>
        <v/>
      </c>
      <c r="AD286" s="15" t="str">
        <f>IFERROR((#REF!/#REF!),"")</f>
        <v/>
      </c>
    </row>
    <row r="287" spans="27:30" x14ac:dyDescent="0.35">
      <c r="AA287" s="15" t="str">
        <f>IFERROR((#REF!/#REF!),"")</f>
        <v/>
      </c>
      <c r="AB287" s="15" t="str">
        <f>IFERROR((#REF!/#REF!),"")</f>
        <v/>
      </c>
      <c r="AC287" s="15" t="str">
        <f>IFERROR((#REF!/#REF!),"")</f>
        <v/>
      </c>
      <c r="AD287" s="15" t="str">
        <f>IFERROR((#REF!/#REF!),"")</f>
        <v/>
      </c>
    </row>
    <row r="288" spans="27:30" x14ac:dyDescent="0.35">
      <c r="AA288" s="15" t="str">
        <f>IFERROR((#REF!/#REF!),"")</f>
        <v/>
      </c>
      <c r="AB288" s="15" t="str">
        <f>IFERROR((#REF!/#REF!),"")</f>
        <v/>
      </c>
      <c r="AC288" s="15" t="str">
        <f>IFERROR((#REF!/#REF!),"")</f>
        <v/>
      </c>
      <c r="AD288" s="15" t="str">
        <f>IFERROR((#REF!/#REF!),"")</f>
        <v/>
      </c>
    </row>
    <row r="289" spans="27:30" x14ac:dyDescent="0.35">
      <c r="AA289" s="15" t="str">
        <f>IFERROR((#REF!/#REF!),"")</f>
        <v/>
      </c>
      <c r="AB289" s="15" t="str">
        <f>IFERROR((#REF!/#REF!),"")</f>
        <v/>
      </c>
      <c r="AC289" s="15" t="str">
        <f>IFERROR((#REF!/#REF!),"")</f>
        <v/>
      </c>
      <c r="AD289" s="15" t="str">
        <f>IFERROR((#REF!/#REF!),"")</f>
        <v/>
      </c>
    </row>
    <row r="290" spans="27:30" x14ac:dyDescent="0.35">
      <c r="AA290" s="15" t="str">
        <f>IFERROR((#REF!/#REF!),"")</f>
        <v/>
      </c>
      <c r="AB290" s="15" t="str">
        <f>IFERROR((#REF!/#REF!),"")</f>
        <v/>
      </c>
      <c r="AC290" s="15" t="str">
        <f>IFERROR((#REF!/#REF!),"")</f>
        <v/>
      </c>
      <c r="AD290" s="15" t="str">
        <f>IFERROR((#REF!/#REF!),"")</f>
        <v/>
      </c>
    </row>
    <row r="291" spans="27:30" x14ac:dyDescent="0.35">
      <c r="AA291" s="15" t="str">
        <f>IFERROR((#REF!/#REF!),"")</f>
        <v/>
      </c>
      <c r="AB291" s="15" t="str">
        <f>IFERROR((#REF!/#REF!),"")</f>
        <v/>
      </c>
      <c r="AC291" s="15" t="str">
        <f>IFERROR((#REF!/#REF!),"")</f>
        <v/>
      </c>
      <c r="AD291" s="15" t="str">
        <f>IFERROR((#REF!/#REF!),"")</f>
        <v/>
      </c>
    </row>
    <row r="292" spans="27:30" x14ac:dyDescent="0.35">
      <c r="AA292" s="15" t="str">
        <f>IFERROR((#REF!/#REF!),"")</f>
        <v/>
      </c>
      <c r="AB292" s="15" t="str">
        <f>IFERROR((#REF!/#REF!),"")</f>
        <v/>
      </c>
      <c r="AC292" s="15" t="str">
        <f>IFERROR((#REF!/#REF!),"")</f>
        <v/>
      </c>
      <c r="AD292" s="15" t="str">
        <f>IFERROR((#REF!/#REF!),"")</f>
        <v/>
      </c>
    </row>
    <row r="293" spans="27:30" x14ac:dyDescent="0.35">
      <c r="AA293" s="15" t="str">
        <f>IFERROR((#REF!/#REF!),"")</f>
        <v/>
      </c>
      <c r="AB293" s="15" t="str">
        <f>IFERROR((#REF!/#REF!),"")</f>
        <v/>
      </c>
      <c r="AC293" s="15" t="str">
        <f>IFERROR((#REF!/#REF!),"")</f>
        <v/>
      </c>
      <c r="AD293" s="15" t="str">
        <f>IFERROR((#REF!/#REF!),"")</f>
        <v/>
      </c>
    </row>
    <row r="294" spans="27:30" x14ac:dyDescent="0.35">
      <c r="AA294" s="15" t="str">
        <f>IFERROR((#REF!/#REF!),"")</f>
        <v/>
      </c>
      <c r="AB294" s="15" t="str">
        <f>IFERROR((#REF!/#REF!),"")</f>
        <v/>
      </c>
      <c r="AC294" s="15" t="str">
        <f>IFERROR((#REF!/#REF!),"")</f>
        <v/>
      </c>
      <c r="AD294" s="15" t="str">
        <f>IFERROR((#REF!/#REF!),"")</f>
        <v/>
      </c>
    </row>
    <row r="295" spans="27:30" x14ac:dyDescent="0.35">
      <c r="AA295" s="15" t="str">
        <f>IFERROR((#REF!/#REF!),"")</f>
        <v/>
      </c>
      <c r="AB295" s="15" t="str">
        <f>IFERROR((#REF!/#REF!),"")</f>
        <v/>
      </c>
      <c r="AC295" s="15" t="str">
        <f>IFERROR((#REF!/#REF!),"")</f>
        <v/>
      </c>
      <c r="AD295" s="15" t="str">
        <f>IFERROR((#REF!/#REF!),"")</f>
        <v/>
      </c>
    </row>
    <row r="296" spans="27:30" x14ac:dyDescent="0.35">
      <c r="AA296" s="15" t="str">
        <f>IFERROR((#REF!/#REF!),"")</f>
        <v/>
      </c>
      <c r="AB296" s="15" t="str">
        <f>IFERROR((#REF!/#REF!),"")</f>
        <v/>
      </c>
      <c r="AC296" s="15" t="str">
        <f>IFERROR((#REF!/#REF!),"")</f>
        <v/>
      </c>
      <c r="AD296" s="15" t="str">
        <f>IFERROR((#REF!/#REF!),"")</f>
        <v/>
      </c>
    </row>
    <row r="297" spans="27:30" x14ac:dyDescent="0.35">
      <c r="AA297" s="15" t="str">
        <f>IFERROR((#REF!/#REF!),"")</f>
        <v/>
      </c>
      <c r="AB297" s="15" t="str">
        <f>IFERROR((#REF!/#REF!),"")</f>
        <v/>
      </c>
      <c r="AC297" s="15" t="str">
        <f>IFERROR((#REF!/#REF!),"")</f>
        <v/>
      </c>
      <c r="AD297" s="15" t="str">
        <f>IFERROR((#REF!/#REF!),"")</f>
        <v/>
      </c>
    </row>
    <row r="298" spans="27:30" x14ac:dyDescent="0.35">
      <c r="AA298" s="15" t="str">
        <f>IFERROR((#REF!/#REF!),"")</f>
        <v/>
      </c>
      <c r="AB298" s="15" t="str">
        <f>IFERROR((#REF!/#REF!),"")</f>
        <v/>
      </c>
      <c r="AC298" s="15" t="str">
        <f>IFERROR((#REF!/#REF!),"")</f>
        <v/>
      </c>
      <c r="AD298" s="15" t="str">
        <f>IFERROR((#REF!/#REF!),"")</f>
        <v/>
      </c>
    </row>
    <row r="299" spans="27:30" x14ac:dyDescent="0.35">
      <c r="AA299" s="15" t="str">
        <f>IFERROR((#REF!/#REF!),"")</f>
        <v/>
      </c>
      <c r="AB299" s="15" t="str">
        <f>IFERROR((#REF!/#REF!),"")</f>
        <v/>
      </c>
      <c r="AC299" s="15" t="str">
        <f>IFERROR((#REF!/#REF!),"")</f>
        <v/>
      </c>
      <c r="AD299" s="15" t="str">
        <f>IFERROR((#REF!/#REF!),"")</f>
        <v/>
      </c>
    </row>
    <row r="300" spans="27:30" x14ac:dyDescent="0.35">
      <c r="AA300" s="15" t="str">
        <f>IFERROR((#REF!/#REF!),"")</f>
        <v/>
      </c>
      <c r="AB300" s="15" t="str">
        <f>IFERROR((#REF!/#REF!),"")</f>
        <v/>
      </c>
      <c r="AC300" s="15" t="str">
        <f>IFERROR((#REF!/#REF!),"")</f>
        <v/>
      </c>
      <c r="AD300" s="15" t="str">
        <f>IFERROR((#REF!/#REF!),"")</f>
        <v/>
      </c>
    </row>
    <row r="301" spans="27:30" x14ac:dyDescent="0.35">
      <c r="AA301" s="15" t="str">
        <f>IFERROR((#REF!/#REF!),"")</f>
        <v/>
      </c>
      <c r="AB301" s="15" t="str">
        <f>IFERROR((#REF!/#REF!),"")</f>
        <v/>
      </c>
      <c r="AC301" s="15" t="str">
        <f>IFERROR((#REF!/#REF!),"")</f>
        <v/>
      </c>
      <c r="AD301" s="15" t="str">
        <f>IFERROR((#REF!/#REF!),"")</f>
        <v/>
      </c>
    </row>
    <row r="302" spans="27:30" x14ac:dyDescent="0.35">
      <c r="AA302" s="15" t="str">
        <f>IFERROR((#REF!/#REF!),"")</f>
        <v/>
      </c>
      <c r="AB302" s="15" t="str">
        <f>IFERROR((#REF!/#REF!),"")</f>
        <v/>
      </c>
      <c r="AC302" s="15" t="str">
        <f>IFERROR((#REF!/#REF!),"")</f>
        <v/>
      </c>
      <c r="AD302" s="15" t="str">
        <f>IFERROR((#REF!/#REF!),"")</f>
        <v/>
      </c>
    </row>
    <row r="303" spans="27:30" x14ac:dyDescent="0.35">
      <c r="AA303" s="15" t="str">
        <f>IFERROR((#REF!/#REF!),"")</f>
        <v/>
      </c>
      <c r="AB303" s="15" t="str">
        <f>IFERROR((#REF!/#REF!),"")</f>
        <v/>
      </c>
      <c r="AC303" s="15" t="str">
        <f>IFERROR((#REF!/#REF!),"")</f>
        <v/>
      </c>
      <c r="AD303" s="15" t="str">
        <f>IFERROR((#REF!/#REF!),"")</f>
        <v/>
      </c>
    </row>
    <row r="304" spans="27:30" x14ac:dyDescent="0.35">
      <c r="AA304" s="15" t="str">
        <f>IFERROR((#REF!/#REF!),"")</f>
        <v/>
      </c>
      <c r="AB304" s="15" t="str">
        <f>IFERROR((#REF!/#REF!),"")</f>
        <v/>
      </c>
      <c r="AC304" s="15" t="str">
        <f>IFERROR((#REF!/#REF!),"")</f>
        <v/>
      </c>
      <c r="AD304" s="15" t="str">
        <f>IFERROR((#REF!/#REF!),"")</f>
        <v/>
      </c>
    </row>
    <row r="305" spans="27:30" x14ac:dyDescent="0.35">
      <c r="AA305" s="15" t="str">
        <f>IFERROR((#REF!/#REF!),"")</f>
        <v/>
      </c>
      <c r="AB305" s="15" t="str">
        <f>IFERROR((#REF!/#REF!),"")</f>
        <v/>
      </c>
      <c r="AC305" s="15" t="str">
        <f>IFERROR((#REF!/#REF!),"")</f>
        <v/>
      </c>
      <c r="AD305" s="15" t="str">
        <f>IFERROR((#REF!/#REF!),"")</f>
        <v/>
      </c>
    </row>
    <row r="306" spans="27:30" x14ac:dyDescent="0.35">
      <c r="AA306" s="15" t="str">
        <f>IFERROR((#REF!/#REF!),"")</f>
        <v/>
      </c>
      <c r="AB306" s="15" t="str">
        <f>IFERROR((#REF!/#REF!),"")</f>
        <v/>
      </c>
      <c r="AC306" s="15" t="str">
        <f>IFERROR((#REF!/#REF!),"")</f>
        <v/>
      </c>
      <c r="AD306" s="15" t="str">
        <f>IFERROR((#REF!/#REF!),"")</f>
        <v/>
      </c>
    </row>
    <row r="307" spans="27:30" x14ac:dyDescent="0.35">
      <c r="AA307" s="15" t="str">
        <f>IFERROR((#REF!/#REF!),"")</f>
        <v/>
      </c>
      <c r="AB307" s="15" t="str">
        <f>IFERROR((#REF!/#REF!),"")</f>
        <v/>
      </c>
      <c r="AC307" s="15" t="str">
        <f>IFERROR((#REF!/#REF!),"")</f>
        <v/>
      </c>
      <c r="AD307" s="15" t="str">
        <f>IFERROR((#REF!/#REF!),"")</f>
        <v/>
      </c>
    </row>
    <row r="308" spans="27:30" x14ac:dyDescent="0.35">
      <c r="AA308" s="15" t="str">
        <f>IFERROR((#REF!/#REF!),"")</f>
        <v/>
      </c>
      <c r="AB308" s="15" t="str">
        <f>IFERROR((#REF!/#REF!),"")</f>
        <v/>
      </c>
      <c r="AC308" s="15" t="str">
        <f>IFERROR((#REF!/#REF!),"")</f>
        <v/>
      </c>
      <c r="AD308" s="15" t="str">
        <f>IFERROR((#REF!/#REF!),"")</f>
        <v/>
      </c>
    </row>
    <row r="309" spans="27:30" x14ac:dyDescent="0.35">
      <c r="AA309" s="15" t="str">
        <f>IFERROR((#REF!/#REF!),"")</f>
        <v/>
      </c>
      <c r="AB309" s="15" t="str">
        <f>IFERROR((#REF!/#REF!),"")</f>
        <v/>
      </c>
      <c r="AC309" s="15" t="str">
        <f>IFERROR((#REF!/#REF!),"")</f>
        <v/>
      </c>
      <c r="AD309" s="15" t="str">
        <f>IFERROR((#REF!/#REF!),"")</f>
        <v/>
      </c>
    </row>
    <row r="310" spans="27:30" x14ac:dyDescent="0.35">
      <c r="AA310" s="15" t="str">
        <f>IFERROR((#REF!/#REF!),"")</f>
        <v/>
      </c>
      <c r="AB310" s="15" t="str">
        <f>IFERROR((#REF!/#REF!),"")</f>
        <v/>
      </c>
      <c r="AC310" s="15" t="str">
        <f>IFERROR((#REF!/#REF!),"")</f>
        <v/>
      </c>
      <c r="AD310" s="15" t="str">
        <f>IFERROR((#REF!/#REF!),"")</f>
        <v/>
      </c>
    </row>
    <row r="311" spans="27:30" x14ac:dyDescent="0.35">
      <c r="AA311" s="15" t="str">
        <f>IFERROR((#REF!/#REF!),"")</f>
        <v/>
      </c>
      <c r="AB311" s="15" t="str">
        <f>IFERROR((#REF!/#REF!),"")</f>
        <v/>
      </c>
      <c r="AC311" s="15" t="str">
        <f>IFERROR((#REF!/#REF!),"")</f>
        <v/>
      </c>
      <c r="AD311" s="15" t="str">
        <f>IFERROR((#REF!/#REF!),"")</f>
        <v/>
      </c>
    </row>
    <row r="312" spans="27:30" x14ac:dyDescent="0.35">
      <c r="AA312" s="15" t="str">
        <f>IFERROR((#REF!/#REF!),"")</f>
        <v/>
      </c>
      <c r="AB312" s="15" t="str">
        <f>IFERROR((#REF!/#REF!),"")</f>
        <v/>
      </c>
      <c r="AC312" s="15" t="str">
        <f>IFERROR((#REF!/#REF!),"")</f>
        <v/>
      </c>
      <c r="AD312" s="15" t="str">
        <f>IFERROR((#REF!/#REF!),"")</f>
        <v/>
      </c>
    </row>
    <row r="313" spans="27:30" x14ac:dyDescent="0.35">
      <c r="AA313" s="15" t="str">
        <f>IFERROR((#REF!/#REF!),"")</f>
        <v/>
      </c>
      <c r="AB313" s="15" t="str">
        <f>IFERROR((#REF!/#REF!),"")</f>
        <v/>
      </c>
      <c r="AC313" s="15" t="str">
        <f>IFERROR((#REF!/#REF!),"")</f>
        <v/>
      </c>
      <c r="AD313" s="15" t="str">
        <f>IFERROR((#REF!/#REF!),"")</f>
        <v/>
      </c>
    </row>
    <row r="314" spans="27:30" x14ac:dyDescent="0.35">
      <c r="AA314" s="15" t="str">
        <f>IFERROR((#REF!/#REF!),"")</f>
        <v/>
      </c>
      <c r="AB314" s="15" t="str">
        <f>IFERROR((#REF!/#REF!),"")</f>
        <v/>
      </c>
      <c r="AC314" s="15" t="str">
        <f>IFERROR((#REF!/#REF!),"")</f>
        <v/>
      </c>
      <c r="AD314" s="15" t="str">
        <f>IFERROR((#REF!/#REF!),"")</f>
        <v/>
      </c>
    </row>
    <row r="315" spans="27:30" x14ac:dyDescent="0.35">
      <c r="AA315" s="15" t="str">
        <f>IFERROR((#REF!/#REF!),"")</f>
        <v/>
      </c>
      <c r="AB315" s="15" t="str">
        <f>IFERROR((#REF!/#REF!),"")</f>
        <v/>
      </c>
      <c r="AC315" s="15" t="str">
        <f>IFERROR((#REF!/#REF!),"")</f>
        <v/>
      </c>
      <c r="AD315" s="15" t="str">
        <f>IFERROR((#REF!/#REF!),"")</f>
        <v/>
      </c>
    </row>
    <row r="316" spans="27:30" x14ac:dyDescent="0.35">
      <c r="AA316" s="15" t="str">
        <f>IFERROR((#REF!/#REF!),"")</f>
        <v/>
      </c>
      <c r="AB316" s="15" t="str">
        <f>IFERROR((#REF!/#REF!),"")</f>
        <v/>
      </c>
      <c r="AC316" s="15" t="str">
        <f>IFERROR((#REF!/#REF!),"")</f>
        <v/>
      </c>
      <c r="AD316" s="15" t="str">
        <f>IFERROR((#REF!/#REF!),"")</f>
        <v/>
      </c>
    </row>
    <row r="317" spans="27:30" x14ac:dyDescent="0.35">
      <c r="AA317" s="15" t="str">
        <f>IFERROR((#REF!/#REF!),"")</f>
        <v/>
      </c>
      <c r="AB317" s="15" t="str">
        <f>IFERROR((#REF!/#REF!),"")</f>
        <v/>
      </c>
      <c r="AC317" s="15" t="str">
        <f>IFERROR((#REF!/#REF!),"")</f>
        <v/>
      </c>
      <c r="AD317" s="15" t="str">
        <f>IFERROR((#REF!/#REF!),"")</f>
        <v/>
      </c>
    </row>
    <row r="318" spans="27:30" x14ac:dyDescent="0.35">
      <c r="AA318" s="15" t="str">
        <f>IFERROR((#REF!/#REF!),"")</f>
        <v/>
      </c>
      <c r="AB318" s="15" t="str">
        <f>IFERROR((#REF!/#REF!),"")</f>
        <v/>
      </c>
      <c r="AC318" s="15" t="str">
        <f>IFERROR((#REF!/#REF!),"")</f>
        <v/>
      </c>
      <c r="AD318" s="15" t="str">
        <f>IFERROR((#REF!/#REF!),"")</f>
        <v/>
      </c>
    </row>
    <row r="319" spans="27:30" x14ac:dyDescent="0.35">
      <c r="AA319" s="15" t="str">
        <f>IFERROR((#REF!/#REF!),"")</f>
        <v/>
      </c>
      <c r="AB319" s="15" t="str">
        <f>IFERROR((#REF!/#REF!),"")</f>
        <v/>
      </c>
      <c r="AC319" s="15" t="str">
        <f>IFERROR((#REF!/#REF!),"")</f>
        <v/>
      </c>
      <c r="AD319" s="15" t="str">
        <f>IFERROR((#REF!/#REF!),"")</f>
        <v/>
      </c>
    </row>
    <row r="320" spans="27:30" x14ac:dyDescent="0.35">
      <c r="AA320" s="15" t="str">
        <f>IFERROR((#REF!/#REF!),"")</f>
        <v/>
      </c>
      <c r="AB320" s="15" t="str">
        <f>IFERROR((#REF!/#REF!),"")</f>
        <v/>
      </c>
      <c r="AC320" s="15" t="str">
        <f>IFERROR((#REF!/#REF!),"")</f>
        <v/>
      </c>
      <c r="AD320" s="15" t="str">
        <f>IFERROR((#REF!/#REF!),"")</f>
        <v/>
      </c>
    </row>
    <row r="321" spans="27:30" x14ac:dyDescent="0.35">
      <c r="AA321" s="15" t="str">
        <f>IFERROR((#REF!/#REF!),"")</f>
        <v/>
      </c>
      <c r="AB321" s="15" t="str">
        <f>IFERROR((#REF!/#REF!),"")</f>
        <v/>
      </c>
      <c r="AC321" s="15" t="str">
        <f>IFERROR((#REF!/#REF!),"")</f>
        <v/>
      </c>
      <c r="AD321" s="15" t="str">
        <f>IFERROR((#REF!/#REF!),"")</f>
        <v/>
      </c>
    </row>
    <row r="322" spans="27:30" x14ac:dyDescent="0.35">
      <c r="AA322" s="15" t="str">
        <f>IFERROR((#REF!/#REF!),"")</f>
        <v/>
      </c>
      <c r="AB322" s="15" t="str">
        <f>IFERROR((#REF!/#REF!),"")</f>
        <v/>
      </c>
      <c r="AC322" s="15" t="str">
        <f>IFERROR((#REF!/#REF!),"")</f>
        <v/>
      </c>
      <c r="AD322" s="15" t="str">
        <f>IFERROR((#REF!/#REF!),"")</f>
        <v/>
      </c>
    </row>
    <row r="323" spans="27:30" x14ac:dyDescent="0.35">
      <c r="AA323" s="15" t="str">
        <f>IFERROR((#REF!/#REF!),"")</f>
        <v/>
      </c>
      <c r="AB323" s="15" t="str">
        <f>IFERROR((#REF!/#REF!),"")</f>
        <v/>
      </c>
      <c r="AC323" s="15" t="str">
        <f>IFERROR((#REF!/#REF!),"")</f>
        <v/>
      </c>
      <c r="AD323" s="15" t="str">
        <f>IFERROR((#REF!/#REF!),"")</f>
        <v/>
      </c>
    </row>
    <row r="324" spans="27:30" x14ac:dyDescent="0.35">
      <c r="AA324" s="15" t="str">
        <f>IFERROR((#REF!/#REF!),"")</f>
        <v/>
      </c>
      <c r="AB324" s="15" t="str">
        <f>IFERROR((#REF!/#REF!),"")</f>
        <v/>
      </c>
      <c r="AC324" s="15" t="str">
        <f>IFERROR((#REF!/#REF!),"")</f>
        <v/>
      </c>
      <c r="AD324" s="15" t="str">
        <f>IFERROR((#REF!/#REF!),"")</f>
        <v/>
      </c>
    </row>
    <row r="325" spans="27:30" x14ac:dyDescent="0.35">
      <c r="AA325" s="15" t="str">
        <f>IFERROR((#REF!/#REF!),"")</f>
        <v/>
      </c>
      <c r="AB325" s="15" t="str">
        <f>IFERROR((#REF!/#REF!),"")</f>
        <v/>
      </c>
      <c r="AC325" s="15" t="str">
        <f>IFERROR((#REF!/#REF!),"")</f>
        <v/>
      </c>
      <c r="AD325" s="15" t="str">
        <f>IFERROR((#REF!/#REF!),"")</f>
        <v/>
      </c>
    </row>
    <row r="326" spans="27:30" x14ac:dyDescent="0.35">
      <c r="AA326" s="15" t="str">
        <f>IFERROR((#REF!/#REF!),"")</f>
        <v/>
      </c>
      <c r="AB326" s="15" t="str">
        <f>IFERROR((#REF!/#REF!),"")</f>
        <v/>
      </c>
      <c r="AC326" s="15" t="str">
        <f>IFERROR((#REF!/#REF!),"")</f>
        <v/>
      </c>
      <c r="AD326" s="15" t="str">
        <f>IFERROR((#REF!/#REF!),"")</f>
        <v/>
      </c>
    </row>
    <row r="327" spans="27:30" x14ac:dyDescent="0.35">
      <c r="AA327" s="15" t="str">
        <f>IFERROR((#REF!/#REF!),"")</f>
        <v/>
      </c>
      <c r="AB327" s="15" t="str">
        <f>IFERROR((#REF!/#REF!),"")</f>
        <v/>
      </c>
      <c r="AC327" s="15" t="str">
        <f>IFERROR((#REF!/#REF!),"")</f>
        <v/>
      </c>
      <c r="AD327" s="15" t="str">
        <f>IFERROR((#REF!/#REF!),"")</f>
        <v/>
      </c>
    </row>
    <row r="328" spans="27:30" x14ac:dyDescent="0.35">
      <c r="AA328" s="15" t="str">
        <f>IFERROR((#REF!/#REF!),"")</f>
        <v/>
      </c>
      <c r="AB328" s="15" t="str">
        <f>IFERROR((#REF!/#REF!),"")</f>
        <v/>
      </c>
      <c r="AC328" s="15" t="str">
        <f>IFERROR((#REF!/#REF!),"")</f>
        <v/>
      </c>
      <c r="AD328" s="15" t="str">
        <f>IFERROR((#REF!/#REF!),"")</f>
        <v/>
      </c>
    </row>
    <row r="329" spans="27:30" x14ac:dyDescent="0.35">
      <c r="AA329" s="15" t="str">
        <f>IFERROR((#REF!/#REF!),"")</f>
        <v/>
      </c>
      <c r="AB329" s="15" t="str">
        <f>IFERROR((#REF!/#REF!),"")</f>
        <v/>
      </c>
      <c r="AC329" s="15" t="str">
        <f>IFERROR((#REF!/#REF!),"")</f>
        <v/>
      </c>
      <c r="AD329" s="15" t="str">
        <f>IFERROR((#REF!/#REF!),"")</f>
        <v/>
      </c>
    </row>
    <row r="330" spans="27:30" x14ac:dyDescent="0.35">
      <c r="AA330" s="15" t="str">
        <f>IFERROR((#REF!/#REF!),"")</f>
        <v/>
      </c>
      <c r="AB330" s="15" t="str">
        <f>IFERROR((#REF!/#REF!),"")</f>
        <v/>
      </c>
      <c r="AC330" s="15" t="str">
        <f>IFERROR((#REF!/#REF!),"")</f>
        <v/>
      </c>
      <c r="AD330" s="15" t="str">
        <f>IFERROR((#REF!/#REF!),"")</f>
        <v/>
      </c>
    </row>
    <row r="331" spans="27:30" x14ac:dyDescent="0.35">
      <c r="AA331" s="15" t="str">
        <f>IFERROR((#REF!/#REF!),"")</f>
        <v/>
      </c>
      <c r="AB331" s="15" t="str">
        <f>IFERROR((#REF!/#REF!),"")</f>
        <v/>
      </c>
      <c r="AC331" s="15" t="str">
        <f>IFERROR((#REF!/#REF!),"")</f>
        <v/>
      </c>
      <c r="AD331" s="15" t="str">
        <f>IFERROR((#REF!/#REF!),"")</f>
        <v/>
      </c>
    </row>
    <row r="332" spans="27:30" x14ac:dyDescent="0.35">
      <c r="AA332" s="15" t="str">
        <f>IFERROR((#REF!/#REF!),"")</f>
        <v/>
      </c>
      <c r="AB332" s="15" t="str">
        <f>IFERROR((#REF!/#REF!),"")</f>
        <v/>
      </c>
      <c r="AC332" s="15" t="str">
        <f>IFERROR((#REF!/#REF!),"")</f>
        <v/>
      </c>
      <c r="AD332" s="15" t="str">
        <f>IFERROR((#REF!/#REF!),"")</f>
        <v/>
      </c>
    </row>
    <row r="333" spans="27:30" x14ac:dyDescent="0.35">
      <c r="AA333" s="15" t="str">
        <f>IFERROR((#REF!/#REF!),"")</f>
        <v/>
      </c>
      <c r="AB333" s="15" t="str">
        <f>IFERROR((#REF!/#REF!),"")</f>
        <v/>
      </c>
      <c r="AC333" s="15" t="str">
        <f>IFERROR((#REF!/#REF!),"")</f>
        <v/>
      </c>
      <c r="AD333" s="15" t="str">
        <f>IFERROR((#REF!/#REF!),"")</f>
        <v/>
      </c>
    </row>
    <row r="334" spans="27:30" x14ac:dyDescent="0.35">
      <c r="AA334" s="15" t="str">
        <f>IFERROR((#REF!/#REF!),"")</f>
        <v/>
      </c>
      <c r="AB334" s="15" t="str">
        <f>IFERROR((#REF!/#REF!),"")</f>
        <v/>
      </c>
      <c r="AC334" s="15" t="str">
        <f>IFERROR((#REF!/#REF!),"")</f>
        <v/>
      </c>
      <c r="AD334" s="15" t="str">
        <f>IFERROR((#REF!/#REF!),"")</f>
        <v/>
      </c>
    </row>
    <row r="335" spans="27:30" x14ac:dyDescent="0.35">
      <c r="AA335" s="15" t="str">
        <f>IFERROR((#REF!/#REF!),"")</f>
        <v/>
      </c>
      <c r="AB335" s="15" t="str">
        <f>IFERROR((#REF!/#REF!),"")</f>
        <v/>
      </c>
      <c r="AC335" s="15" t="str">
        <f>IFERROR((#REF!/#REF!),"")</f>
        <v/>
      </c>
      <c r="AD335" s="15" t="str">
        <f>IFERROR((#REF!/#REF!),"")</f>
        <v/>
      </c>
    </row>
    <row r="336" spans="27:30" x14ac:dyDescent="0.35">
      <c r="AA336" s="15" t="str">
        <f>IFERROR((#REF!/#REF!),"")</f>
        <v/>
      </c>
      <c r="AB336" s="15" t="str">
        <f>IFERROR((#REF!/#REF!),"")</f>
        <v/>
      </c>
      <c r="AC336" s="15" t="str">
        <f>IFERROR((#REF!/#REF!),"")</f>
        <v/>
      </c>
      <c r="AD336" s="15" t="str">
        <f>IFERROR((#REF!/#REF!),"")</f>
        <v/>
      </c>
    </row>
    <row r="337" spans="27:30" x14ac:dyDescent="0.35">
      <c r="AA337" s="15" t="str">
        <f>IFERROR((#REF!/#REF!),"")</f>
        <v/>
      </c>
      <c r="AB337" s="15" t="str">
        <f>IFERROR((#REF!/#REF!),"")</f>
        <v/>
      </c>
      <c r="AC337" s="15" t="str">
        <f>IFERROR((#REF!/#REF!),"")</f>
        <v/>
      </c>
      <c r="AD337" s="15" t="str">
        <f>IFERROR((#REF!/#REF!),"")</f>
        <v/>
      </c>
    </row>
    <row r="338" spans="27:30" x14ac:dyDescent="0.35">
      <c r="AA338" s="15" t="str">
        <f>IFERROR((#REF!/#REF!),"")</f>
        <v/>
      </c>
      <c r="AB338" s="15" t="str">
        <f>IFERROR((#REF!/#REF!),"")</f>
        <v/>
      </c>
      <c r="AC338" s="15" t="str">
        <f>IFERROR((#REF!/#REF!),"")</f>
        <v/>
      </c>
      <c r="AD338" s="15" t="str">
        <f>IFERROR((#REF!/#REF!),"")</f>
        <v/>
      </c>
    </row>
    <row r="339" spans="27:30" x14ac:dyDescent="0.35">
      <c r="AA339" s="15" t="str">
        <f>IFERROR((#REF!/#REF!),"")</f>
        <v/>
      </c>
      <c r="AB339" s="15" t="str">
        <f>IFERROR((#REF!/#REF!),"")</f>
        <v/>
      </c>
      <c r="AC339" s="15" t="str">
        <f>IFERROR((#REF!/#REF!),"")</f>
        <v/>
      </c>
      <c r="AD339" s="15" t="str">
        <f>IFERROR((#REF!/#REF!),"")</f>
        <v/>
      </c>
    </row>
    <row r="340" spans="27:30" x14ac:dyDescent="0.35">
      <c r="AA340" s="15" t="str">
        <f>IFERROR((#REF!/#REF!),"")</f>
        <v/>
      </c>
      <c r="AB340" s="15" t="str">
        <f>IFERROR((#REF!/#REF!),"")</f>
        <v/>
      </c>
      <c r="AC340" s="15" t="str">
        <f>IFERROR((#REF!/#REF!),"")</f>
        <v/>
      </c>
      <c r="AD340" s="15" t="str">
        <f>IFERROR((#REF!/#REF!),"")</f>
        <v/>
      </c>
    </row>
    <row r="341" spans="27:30" x14ac:dyDescent="0.35">
      <c r="AA341" s="15" t="str">
        <f>IFERROR((#REF!/#REF!),"")</f>
        <v/>
      </c>
      <c r="AB341" s="15" t="str">
        <f>IFERROR((#REF!/#REF!),"")</f>
        <v/>
      </c>
      <c r="AC341" s="15" t="str">
        <f>IFERROR((#REF!/#REF!),"")</f>
        <v/>
      </c>
      <c r="AD341" s="15" t="str">
        <f>IFERROR((#REF!/#REF!),"")</f>
        <v/>
      </c>
    </row>
    <row r="342" spans="27:30" x14ac:dyDescent="0.35">
      <c r="AA342" s="15" t="str">
        <f>IFERROR((#REF!/#REF!),"")</f>
        <v/>
      </c>
      <c r="AB342" s="15" t="str">
        <f>IFERROR((#REF!/#REF!),"")</f>
        <v/>
      </c>
      <c r="AC342" s="15" t="str">
        <f>IFERROR((#REF!/#REF!),"")</f>
        <v/>
      </c>
      <c r="AD342" s="15" t="str">
        <f>IFERROR((#REF!/#REF!),"")</f>
        <v/>
      </c>
    </row>
    <row r="343" spans="27:30" x14ac:dyDescent="0.35">
      <c r="AA343" s="15" t="str">
        <f>IFERROR((#REF!/#REF!),"")</f>
        <v/>
      </c>
      <c r="AB343" s="15" t="str">
        <f>IFERROR((#REF!/#REF!),"")</f>
        <v/>
      </c>
      <c r="AC343" s="15" t="str">
        <f>IFERROR((#REF!/#REF!),"")</f>
        <v/>
      </c>
      <c r="AD343" s="15" t="str">
        <f>IFERROR((#REF!/#REF!),"")</f>
        <v/>
      </c>
    </row>
    <row r="344" spans="27:30" x14ac:dyDescent="0.35">
      <c r="AA344" s="15" t="str">
        <f>IFERROR((#REF!/#REF!),"")</f>
        <v/>
      </c>
      <c r="AB344" s="15" t="str">
        <f>IFERROR((#REF!/#REF!),"")</f>
        <v/>
      </c>
      <c r="AC344" s="15" t="str">
        <f>IFERROR((#REF!/#REF!),"")</f>
        <v/>
      </c>
      <c r="AD344" s="15" t="str">
        <f>IFERROR((#REF!/#REF!),"")</f>
        <v/>
      </c>
    </row>
    <row r="345" spans="27:30" x14ac:dyDescent="0.35">
      <c r="AA345" s="15" t="str">
        <f>IFERROR((#REF!/#REF!),"")</f>
        <v/>
      </c>
      <c r="AB345" s="15" t="str">
        <f>IFERROR((#REF!/#REF!),"")</f>
        <v/>
      </c>
      <c r="AC345" s="15" t="str">
        <f>IFERROR((#REF!/#REF!),"")</f>
        <v/>
      </c>
      <c r="AD345" s="15" t="str">
        <f>IFERROR((#REF!/#REF!),"")</f>
        <v/>
      </c>
    </row>
    <row r="346" spans="27:30" x14ac:dyDescent="0.35">
      <c r="AA346" s="15" t="str">
        <f>IFERROR((#REF!/#REF!),"")</f>
        <v/>
      </c>
      <c r="AB346" s="15" t="str">
        <f>IFERROR((#REF!/#REF!),"")</f>
        <v/>
      </c>
      <c r="AC346" s="15" t="str">
        <f>IFERROR((#REF!/#REF!),"")</f>
        <v/>
      </c>
      <c r="AD346" s="15" t="str">
        <f>IFERROR((#REF!/#REF!),"")</f>
        <v/>
      </c>
    </row>
    <row r="347" spans="27:30" x14ac:dyDescent="0.35">
      <c r="AA347" s="15" t="str">
        <f>IFERROR((#REF!/#REF!),"")</f>
        <v/>
      </c>
      <c r="AB347" s="15" t="str">
        <f>IFERROR((#REF!/#REF!),"")</f>
        <v/>
      </c>
      <c r="AC347" s="15" t="str">
        <f>IFERROR((#REF!/#REF!),"")</f>
        <v/>
      </c>
      <c r="AD347" s="15" t="str">
        <f>IFERROR((#REF!/#REF!),"")</f>
        <v/>
      </c>
    </row>
    <row r="348" spans="27:30" x14ac:dyDescent="0.35">
      <c r="AA348" s="15" t="str">
        <f>IFERROR((#REF!/#REF!),"")</f>
        <v/>
      </c>
      <c r="AB348" s="15" t="str">
        <f>IFERROR((#REF!/#REF!),"")</f>
        <v/>
      </c>
      <c r="AC348" s="15" t="str">
        <f>IFERROR((#REF!/#REF!),"")</f>
        <v/>
      </c>
      <c r="AD348" s="15" t="str">
        <f>IFERROR((#REF!/#REF!),"")</f>
        <v/>
      </c>
    </row>
    <row r="349" spans="27:30" x14ac:dyDescent="0.35">
      <c r="AA349" s="15" t="str">
        <f>IFERROR((#REF!/#REF!),"")</f>
        <v/>
      </c>
      <c r="AB349" s="15" t="str">
        <f>IFERROR((#REF!/#REF!),"")</f>
        <v/>
      </c>
      <c r="AC349" s="15" t="str">
        <f>IFERROR((#REF!/#REF!),"")</f>
        <v/>
      </c>
      <c r="AD349" s="15" t="str">
        <f>IFERROR((#REF!/#REF!),"")</f>
        <v/>
      </c>
    </row>
    <row r="350" spans="27:30" x14ac:dyDescent="0.35">
      <c r="AA350" s="15" t="str">
        <f>IFERROR((#REF!/#REF!),"")</f>
        <v/>
      </c>
      <c r="AB350" s="15" t="str">
        <f>IFERROR((#REF!/#REF!),"")</f>
        <v/>
      </c>
      <c r="AC350" s="15" t="str">
        <f>IFERROR((#REF!/#REF!),"")</f>
        <v/>
      </c>
      <c r="AD350" s="15" t="str">
        <f>IFERROR((#REF!/#REF!),"")</f>
        <v/>
      </c>
    </row>
    <row r="351" spans="27:30" x14ac:dyDescent="0.35">
      <c r="AA351" s="15" t="str">
        <f>IFERROR((#REF!/#REF!),"")</f>
        <v/>
      </c>
      <c r="AB351" s="15" t="str">
        <f>IFERROR((#REF!/#REF!),"")</f>
        <v/>
      </c>
      <c r="AC351" s="15" t="str">
        <f>IFERROR((#REF!/#REF!),"")</f>
        <v/>
      </c>
      <c r="AD351" s="15" t="str">
        <f>IFERROR((#REF!/#REF!),"")</f>
        <v/>
      </c>
    </row>
    <row r="352" spans="27:30" x14ac:dyDescent="0.35">
      <c r="AA352" s="15" t="str">
        <f>IFERROR((#REF!/#REF!),"")</f>
        <v/>
      </c>
      <c r="AB352" s="15" t="str">
        <f>IFERROR((#REF!/#REF!),"")</f>
        <v/>
      </c>
      <c r="AC352" s="15" t="str">
        <f>IFERROR((#REF!/#REF!),"")</f>
        <v/>
      </c>
      <c r="AD352" s="15" t="str">
        <f>IFERROR((#REF!/#REF!),"")</f>
        <v/>
      </c>
    </row>
    <row r="353" spans="27:30" x14ac:dyDescent="0.35">
      <c r="AA353" s="15" t="str">
        <f>IFERROR((#REF!/#REF!),"")</f>
        <v/>
      </c>
      <c r="AB353" s="15" t="str">
        <f>IFERROR((#REF!/#REF!),"")</f>
        <v/>
      </c>
      <c r="AC353" s="15" t="str">
        <f>IFERROR((#REF!/#REF!),"")</f>
        <v/>
      </c>
      <c r="AD353" s="15" t="str">
        <f>IFERROR((#REF!/#REF!),"")</f>
        <v/>
      </c>
    </row>
    <row r="354" spans="27:30" x14ac:dyDescent="0.35">
      <c r="AA354" s="15" t="str">
        <f>IFERROR((#REF!/#REF!),"")</f>
        <v/>
      </c>
      <c r="AB354" s="15" t="str">
        <f>IFERROR((#REF!/#REF!),"")</f>
        <v/>
      </c>
      <c r="AC354" s="15" t="str">
        <f>IFERROR((#REF!/#REF!),"")</f>
        <v/>
      </c>
      <c r="AD354" s="15" t="str">
        <f>IFERROR((#REF!/#REF!),"")</f>
        <v/>
      </c>
    </row>
    <row r="355" spans="27:30" x14ac:dyDescent="0.35">
      <c r="AA355" s="15" t="str">
        <f>IFERROR((#REF!/#REF!),"")</f>
        <v/>
      </c>
      <c r="AB355" s="15" t="str">
        <f>IFERROR((#REF!/#REF!),"")</f>
        <v/>
      </c>
      <c r="AC355" s="15" t="str">
        <f>IFERROR((#REF!/#REF!),"")</f>
        <v/>
      </c>
      <c r="AD355" s="15" t="str">
        <f>IFERROR((#REF!/#REF!),"")</f>
        <v/>
      </c>
    </row>
    <row r="356" spans="27:30" x14ac:dyDescent="0.35">
      <c r="AA356" s="15" t="str">
        <f>IFERROR((#REF!/#REF!),"")</f>
        <v/>
      </c>
      <c r="AB356" s="15" t="str">
        <f>IFERROR((#REF!/#REF!),"")</f>
        <v/>
      </c>
      <c r="AC356" s="15" t="str">
        <f>IFERROR((#REF!/#REF!),"")</f>
        <v/>
      </c>
      <c r="AD356" s="15" t="str">
        <f>IFERROR((#REF!/#REF!),"")</f>
        <v/>
      </c>
    </row>
    <row r="357" spans="27:30" x14ac:dyDescent="0.35">
      <c r="AA357" s="15" t="str">
        <f>IFERROR((#REF!/#REF!),"")</f>
        <v/>
      </c>
      <c r="AB357" s="15" t="str">
        <f>IFERROR((#REF!/#REF!),"")</f>
        <v/>
      </c>
      <c r="AC357" s="15" t="str">
        <f>IFERROR((#REF!/#REF!),"")</f>
        <v/>
      </c>
      <c r="AD357" s="15" t="str">
        <f>IFERROR((#REF!/#REF!),"")</f>
        <v/>
      </c>
    </row>
    <row r="358" spans="27:30" x14ac:dyDescent="0.35">
      <c r="AA358" s="15" t="str">
        <f>IFERROR((#REF!/#REF!),"")</f>
        <v/>
      </c>
      <c r="AB358" s="15" t="str">
        <f>IFERROR((#REF!/#REF!),"")</f>
        <v/>
      </c>
      <c r="AC358" s="15" t="str">
        <f>IFERROR((#REF!/#REF!),"")</f>
        <v/>
      </c>
      <c r="AD358" s="15" t="str">
        <f>IFERROR((#REF!/#REF!),"")</f>
        <v/>
      </c>
    </row>
    <row r="359" spans="27:30" x14ac:dyDescent="0.35">
      <c r="AA359" s="15" t="str">
        <f>IFERROR((#REF!/#REF!),"")</f>
        <v/>
      </c>
      <c r="AB359" s="15" t="str">
        <f>IFERROR((#REF!/#REF!),"")</f>
        <v/>
      </c>
      <c r="AC359" s="15" t="str">
        <f>IFERROR((#REF!/#REF!),"")</f>
        <v/>
      </c>
      <c r="AD359" s="15" t="str">
        <f>IFERROR((#REF!/#REF!),"")</f>
        <v/>
      </c>
    </row>
    <row r="360" spans="27:30" x14ac:dyDescent="0.35">
      <c r="AA360" s="15" t="str">
        <f>IFERROR((#REF!/#REF!),"")</f>
        <v/>
      </c>
      <c r="AB360" s="15" t="str">
        <f>IFERROR((#REF!/#REF!),"")</f>
        <v/>
      </c>
      <c r="AC360" s="15" t="str">
        <f>IFERROR((#REF!/#REF!),"")</f>
        <v/>
      </c>
      <c r="AD360" s="15" t="str">
        <f>IFERROR((#REF!/#REF!),"")</f>
        <v/>
      </c>
    </row>
  </sheetData>
  <sortState ref="A3:AB445">
    <sortCondition ref="A3:A445"/>
  </sortState>
  <mergeCells count="11">
    <mergeCell ref="BF3:BG3"/>
    <mergeCell ref="BD3:BE3"/>
    <mergeCell ref="AQ3:AR3"/>
    <mergeCell ref="D3:K3"/>
    <mergeCell ref="AE3:AP3"/>
    <mergeCell ref="AS3:AT3"/>
    <mergeCell ref="AU3:AV3"/>
    <mergeCell ref="N3:S3"/>
    <mergeCell ref="T3:Y3"/>
    <mergeCell ref="Z3:AD3"/>
    <mergeCell ref="AX3:BB3"/>
  </mergeCells>
  <pageMargins left="0" right="0" top="0.25" bottom="0.625" header="0.25" footer="0.25"/>
  <pageSetup orientation="portrait" horizontalDpi="300" verticalDpi="300"/>
  <headerFooter alignWithMargins="0">
    <oddFooter>&amp;L&amp;"Tahoma,Regular"&amp;8 1/4/2017 1:54:05 PM &amp;R&amp;"Tahoma,Regular"&amp;8Page &amp;P of &amp;N</oddFooter>
  </headerFooter>
  <ignoredErrors>
    <ignoredError sqref="L6 L7:L30" formulaRange="1"/>
    <ignoredError sqref="BF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9"/>
  <sheetViews>
    <sheetView showGridLines="0" workbookViewId="0">
      <pane ySplit="4" topLeftCell="A5" activePane="bottomLeft" state="frozen"/>
      <selection activeCell="F25" sqref="F25"/>
      <selection pane="bottomLeft"/>
    </sheetView>
  </sheetViews>
  <sheetFormatPr defaultRowHeight="14.5" x14ac:dyDescent="0.35"/>
  <cols>
    <col min="1" max="1" width="13.7265625" customWidth="1"/>
    <col min="2" max="2" width="41.1796875" customWidth="1"/>
    <col min="3" max="3" width="8.54296875" customWidth="1"/>
    <col min="4" max="4" width="10.26953125" customWidth="1"/>
    <col min="5" max="9" width="13.7265625" customWidth="1"/>
  </cols>
  <sheetData>
    <row r="1" spans="1:9" x14ac:dyDescent="0.35">
      <c r="A1" s="71" t="s">
        <v>189</v>
      </c>
      <c r="B1" t="str">
        <f>CONCATENATE(A1," ",B2," ",B3)</f>
        <v>PY -  December 2014</v>
      </c>
    </row>
    <row r="2" spans="1:9" x14ac:dyDescent="0.35">
      <c r="A2" t="s">
        <v>186</v>
      </c>
      <c r="B2" s="85" t="s">
        <v>190</v>
      </c>
    </row>
    <row r="3" spans="1:9" x14ac:dyDescent="0.35">
      <c r="A3" t="s">
        <v>187</v>
      </c>
      <c r="B3" s="86" t="s">
        <v>191</v>
      </c>
    </row>
    <row r="4" spans="1:9" x14ac:dyDescent="0.35">
      <c r="A4" s="1" t="s">
        <v>0</v>
      </c>
      <c r="B4" s="1" t="s">
        <v>1</v>
      </c>
      <c r="C4" s="2" t="s">
        <v>2</v>
      </c>
      <c r="D4" s="3" t="s">
        <v>3</v>
      </c>
      <c r="E4" s="2" t="s">
        <v>4</v>
      </c>
      <c r="F4" s="2" t="s">
        <v>5</v>
      </c>
      <c r="G4" s="2" t="s">
        <v>6</v>
      </c>
      <c r="H4" s="2" t="s">
        <v>7</v>
      </c>
      <c r="I4" s="2" t="s">
        <v>8</v>
      </c>
    </row>
    <row r="5" spans="1:9" x14ac:dyDescent="0.35">
      <c r="A5" s="4">
        <v>1</v>
      </c>
      <c r="B5" s="5" t="s">
        <v>192</v>
      </c>
      <c r="C5" s="6">
        <v>743</v>
      </c>
      <c r="D5" s="7" t="s">
        <v>17</v>
      </c>
      <c r="E5" s="8">
        <v>0</v>
      </c>
      <c r="F5" s="8">
        <v>0</v>
      </c>
      <c r="G5" s="9">
        <v>53270.39</v>
      </c>
      <c r="H5" s="9">
        <v>0</v>
      </c>
      <c r="I5" s="9">
        <v>0</v>
      </c>
    </row>
    <row r="6" spans="1:9" x14ac:dyDescent="0.35">
      <c r="A6" s="4">
        <v>2</v>
      </c>
      <c r="B6" s="5" t="s">
        <v>193</v>
      </c>
      <c r="C6" s="6">
        <v>690</v>
      </c>
      <c r="D6" s="7" t="s">
        <v>17</v>
      </c>
      <c r="E6" s="8">
        <v>0</v>
      </c>
      <c r="F6" s="8">
        <v>0</v>
      </c>
      <c r="G6" s="9">
        <v>952.12</v>
      </c>
      <c r="H6" s="9">
        <v>9406.7199999999993</v>
      </c>
      <c r="I6" s="9">
        <v>37440.68</v>
      </c>
    </row>
    <row r="7" spans="1:9" x14ac:dyDescent="0.35">
      <c r="A7" s="4">
        <v>3</v>
      </c>
      <c r="B7" s="5" t="s">
        <v>194</v>
      </c>
      <c r="C7" s="6">
        <v>796</v>
      </c>
      <c r="D7" s="7" t="s">
        <v>17</v>
      </c>
      <c r="E7" s="8">
        <v>0</v>
      </c>
      <c r="F7" s="8">
        <v>0</v>
      </c>
      <c r="G7" s="9">
        <v>78812.02</v>
      </c>
      <c r="H7" s="9">
        <v>0</v>
      </c>
      <c r="I7" s="9">
        <v>3108.07</v>
      </c>
    </row>
    <row r="8" spans="1:9" x14ac:dyDescent="0.35">
      <c r="A8" s="4">
        <v>4</v>
      </c>
      <c r="B8" s="5" t="s">
        <v>195</v>
      </c>
      <c r="C8" s="6">
        <v>799</v>
      </c>
      <c r="D8" s="7" t="s">
        <v>17</v>
      </c>
      <c r="E8" s="8">
        <v>0</v>
      </c>
      <c r="F8" s="8">
        <v>0</v>
      </c>
      <c r="G8" s="9">
        <v>80723.23</v>
      </c>
      <c r="H8" s="9">
        <v>0</v>
      </c>
      <c r="I8" s="9">
        <v>567.79</v>
      </c>
    </row>
    <row r="9" spans="1:9" x14ac:dyDescent="0.35">
      <c r="A9" s="4">
        <v>5</v>
      </c>
      <c r="B9" s="5" t="s">
        <v>196</v>
      </c>
      <c r="C9" s="6">
        <v>765</v>
      </c>
      <c r="D9" s="7" t="s">
        <v>19</v>
      </c>
      <c r="E9" s="8">
        <v>0</v>
      </c>
      <c r="F9" s="8">
        <v>0</v>
      </c>
      <c r="G9" s="9">
        <v>21900.28</v>
      </c>
      <c r="H9" s="9">
        <v>41368.800000000003</v>
      </c>
      <c r="I9" s="9">
        <v>3784.86</v>
      </c>
    </row>
    <row r="10" spans="1:9" x14ac:dyDescent="0.35">
      <c r="A10" s="4">
        <v>6</v>
      </c>
      <c r="B10" s="5" t="s">
        <v>197</v>
      </c>
      <c r="C10" s="6">
        <v>789</v>
      </c>
      <c r="D10" s="7" t="s">
        <v>14</v>
      </c>
      <c r="E10" s="8">
        <v>0</v>
      </c>
      <c r="F10" s="8">
        <v>0</v>
      </c>
      <c r="G10" s="9">
        <v>29387.38</v>
      </c>
      <c r="H10" s="9">
        <v>0</v>
      </c>
      <c r="I10" s="9">
        <v>533</v>
      </c>
    </row>
    <row r="11" spans="1:9" x14ac:dyDescent="0.35">
      <c r="A11" s="4">
        <v>7</v>
      </c>
      <c r="B11" s="5" t="s">
        <v>198</v>
      </c>
      <c r="C11" s="6">
        <v>765</v>
      </c>
      <c r="D11" s="7" t="s">
        <v>10</v>
      </c>
      <c r="E11" s="8">
        <v>0</v>
      </c>
      <c r="F11" s="8">
        <v>0</v>
      </c>
      <c r="G11" s="9">
        <v>12185.42</v>
      </c>
      <c r="H11" s="9">
        <v>29720.89</v>
      </c>
      <c r="I11" s="9">
        <v>0</v>
      </c>
    </row>
    <row r="12" spans="1:9" x14ac:dyDescent="0.35">
      <c r="A12" s="4">
        <v>8</v>
      </c>
      <c r="B12" s="5" t="s">
        <v>199</v>
      </c>
      <c r="C12" s="6">
        <v>816</v>
      </c>
      <c r="D12" s="7" t="s">
        <v>17</v>
      </c>
      <c r="E12" s="8">
        <v>0</v>
      </c>
      <c r="F12" s="8">
        <v>0</v>
      </c>
      <c r="G12" s="9">
        <v>1606.75</v>
      </c>
      <c r="H12" s="9">
        <v>1075.57</v>
      </c>
      <c r="I12" s="9">
        <v>723.72</v>
      </c>
    </row>
    <row r="13" spans="1:9" x14ac:dyDescent="0.35">
      <c r="A13" s="4">
        <v>9</v>
      </c>
      <c r="B13" s="5" t="s">
        <v>200</v>
      </c>
      <c r="C13" s="6">
        <v>732</v>
      </c>
      <c r="D13" s="7" t="s">
        <v>17</v>
      </c>
      <c r="E13" s="8">
        <v>0</v>
      </c>
      <c r="F13" s="8">
        <v>1</v>
      </c>
      <c r="G13" s="9">
        <v>114639.34</v>
      </c>
      <c r="H13" s="9">
        <v>187984.83</v>
      </c>
      <c r="I13" s="9">
        <v>10806.99</v>
      </c>
    </row>
    <row r="14" spans="1:9" x14ac:dyDescent="0.35">
      <c r="A14" s="4">
        <v>10</v>
      </c>
      <c r="B14" s="5" t="s">
        <v>201</v>
      </c>
      <c r="C14" s="6">
        <v>804</v>
      </c>
      <c r="D14" s="7" t="s">
        <v>17</v>
      </c>
      <c r="E14" s="8">
        <v>0</v>
      </c>
      <c r="F14" s="8">
        <v>0</v>
      </c>
      <c r="G14" s="9">
        <v>5673.99</v>
      </c>
      <c r="H14" s="9">
        <v>4950.12</v>
      </c>
      <c r="I14" s="9">
        <v>2222.33</v>
      </c>
    </row>
    <row r="15" spans="1:9" x14ac:dyDescent="0.35">
      <c r="A15" s="4">
        <v>11</v>
      </c>
      <c r="B15" s="5" t="s">
        <v>202</v>
      </c>
      <c r="C15" s="6">
        <v>782</v>
      </c>
      <c r="D15" s="7" t="s">
        <v>23</v>
      </c>
      <c r="E15" s="8">
        <v>0</v>
      </c>
      <c r="F15" s="8">
        <v>0</v>
      </c>
      <c r="G15" s="9">
        <v>87851.96</v>
      </c>
      <c r="H15" s="9">
        <v>17479.98</v>
      </c>
      <c r="I15" s="9">
        <v>1600.64</v>
      </c>
    </row>
    <row r="16" spans="1:9" x14ac:dyDescent="0.35">
      <c r="A16" s="4">
        <v>12</v>
      </c>
      <c r="B16" s="5" t="s">
        <v>203</v>
      </c>
      <c r="C16" s="6">
        <v>544</v>
      </c>
      <c r="D16" s="7" t="s">
        <v>17</v>
      </c>
      <c r="E16" s="8">
        <v>7</v>
      </c>
      <c r="F16" s="8">
        <v>94</v>
      </c>
      <c r="G16" s="9">
        <v>5526.98</v>
      </c>
      <c r="H16" s="9">
        <v>5594.42</v>
      </c>
      <c r="I16" s="9">
        <v>0</v>
      </c>
    </row>
    <row r="17" spans="1:9" x14ac:dyDescent="0.35">
      <c r="A17" s="4">
        <v>13</v>
      </c>
      <c r="B17" s="5" t="s">
        <v>204</v>
      </c>
      <c r="C17" s="6">
        <v>759</v>
      </c>
      <c r="D17" s="7" t="s">
        <v>17</v>
      </c>
      <c r="E17" s="8">
        <v>0</v>
      </c>
      <c r="F17" s="8">
        <v>0</v>
      </c>
      <c r="G17" s="9">
        <v>46109.5</v>
      </c>
      <c r="H17" s="9">
        <v>12500</v>
      </c>
      <c r="I17" s="9">
        <v>732.17</v>
      </c>
    </row>
    <row r="18" spans="1:9" x14ac:dyDescent="0.35">
      <c r="A18" s="4">
        <v>14</v>
      </c>
      <c r="B18" s="5" t="s">
        <v>205</v>
      </c>
      <c r="C18" s="6">
        <v>753</v>
      </c>
      <c r="D18" s="7" t="s">
        <v>17</v>
      </c>
      <c r="E18" s="8">
        <v>0</v>
      </c>
      <c r="F18" s="8">
        <v>0</v>
      </c>
      <c r="G18" s="9">
        <v>5452.27</v>
      </c>
      <c r="H18" s="9">
        <v>15601.37</v>
      </c>
      <c r="I18" s="9">
        <v>17913.87</v>
      </c>
    </row>
    <row r="19" spans="1:9" x14ac:dyDescent="0.35">
      <c r="A19" s="4">
        <v>15</v>
      </c>
      <c r="B19" s="5" t="s">
        <v>206</v>
      </c>
      <c r="C19" s="6">
        <v>744</v>
      </c>
      <c r="D19" s="7" t="s">
        <v>17</v>
      </c>
      <c r="E19" s="8">
        <v>0</v>
      </c>
      <c r="F19" s="8">
        <v>2</v>
      </c>
      <c r="G19" s="9">
        <v>35720.03</v>
      </c>
      <c r="H19" s="9">
        <v>8946.7099999999991</v>
      </c>
      <c r="I19" s="9">
        <v>9524.01</v>
      </c>
    </row>
    <row r="20" spans="1:9" x14ac:dyDescent="0.35">
      <c r="A20" s="4">
        <v>16</v>
      </c>
      <c r="B20" s="5" t="s">
        <v>207</v>
      </c>
      <c r="C20" s="6">
        <v>670</v>
      </c>
      <c r="D20" s="7" t="s">
        <v>17</v>
      </c>
      <c r="E20" s="8">
        <v>0</v>
      </c>
      <c r="F20" s="8">
        <v>0</v>
      </c>
      <c r="G20" s="9">
        <v>1488.99</v>
      </c>
      <c r="H20" s="9">
        <v>7999.02</v>
      </c>
      <c r="I20" s="9">
        <v>0</v>
      </c>
    </row>
    <row r="21" spans="1:9" x14ac:dyDescent="0.35">
      <c r="A21" s="4">
        <v>17</v>
      </c>
      <c r="B21" s="5" t="s">
        <v>208</v>
      </c>
      <c r="C21" s="6">
        <v>768</v>
      </c>
      <c r="D21" s="7" t="s">
        <v>22</v>
      </c>
      <c r="E21" s="8">
        <v>0</v>
      </c>
      <c r="F21" s="8">
        <v>0</v>
      </c>
      <c r="G21" s="9">
        <v>7805.9</v>
      </c>
      <c r="H21" s="9">
        <v>39744.43</v>
      </c>
      <c r="I21" s="9">
        <v>0</v>
      </c>
    </row>
    <row r="22" spans="1:9" x14ac:dyDescent="0.35">
      <c r="A22" s="4">
        <v>18</v>
      </c>
      <c r="B22" s="5" t="s">
        <v>209</v>
      </c>
      <c r="C22" s="6">
        <v>795</v>
      </c>
      <c r="D22" s="7" t="s">
        <v>14</v>
      </c>
      <c r="E22" s="8">
        <v>0</v>
      </c>
      <c r="F22" s="8">
        <v>0</v>
      </c>
      <c r="G22" s="9">
        <v>32726.16</v>
      </c>
      <c r="H22" s="9">
        <v>0</v>
      </c>
      <c r="I22" s="9">
        <v>0</v>
      </c>
    </row>
    <row r="23" spans="1:9" x14ac:dyDescent="0.35">
      <c r="A23" s="4">
        <v>19</v>
      </c>
      <c r="B23" s="5" t="s">
        <v>210</v>
      </c>
      <c r="C23" s="6">
        <v>787</v>
      </c>
      <c r="D23" s="7" t="s">
        <v>21</v>
      </c>
      <c r="E23" s="8">
        <v>1</v>
      </c>
      <c r="F23" s="8">
        <v>0</v>
      </c>
      <c r="G23" s="9">
        <v>17954.23</v>
      </c>
      <c r="H23" s="9">
        <v>38151.480000000003</v>
      </c>
      <c r="I23" s="9">
        <v>11281.21</v>
      </c>
    </row>
    <row r="24" spans="1:9" x14ac:dyDescent="0.35">
      <c r="A24" s="4">
        <v>20</v>
      </c>
      <c r="B24" s="5" t="s">
        <v>211</v>
      </c>
      <c r="C24" s="6">
        <v>777</v>
      </c>
      <c r="D24" s="7" t="s">
        <v>17</v>
      </c>
      <c r="E24" s="8">
        <v>1</v>
      </c>
      <c r="F24" s="8">
        <v>0</v>
      </c>
      <c r="G24" s="9">
        <v>2091.23</v>
      </c>
      <c r="H24" s="9">
        <v>45415.33</v>
      </c>
      <c r="I24" s="9">
        <v>405.86</v>
      </c>
    </row>
    <row r="25" spans="1:9" x14ac:dyDescent="0.35">
      <c r="A25" s="4">
        <v>21</v>
      </c>
      <c r="B25" s="5" t="s">
        <v>212</v>
      </c>
      <c r="C25" s="6">
        <v>739</v>
      </c>
      <c r="D25" s="7" t="s">
        <v>18</v>
      </c>
      <c r="E25" s="8">
        <v>0</v>
      </c>
      <c r="F25" s="8">
        <v>0</v>
      </c>
      <c r="G25" s="9">
        <v>2018.28</v>
      </c>
      <c r="H25" s="9">
        <v>3734.29</v>
      </c>
      <c r="I25" s="9">
        <v>24487.84</v>
      </c>
    </row>
    <row r="26" spans="1:9" x14ac:dyDescent="0.35">
      <c r="A26" s="4">
        <v>22</v>
      </c>
      <c r="B26" s="5" t="s">
        <v>213</v>
      </c>
      <c r="C26" s="6">
        <v>804</v>
      </c>
      <c r="D26" s="7" t="s">
        <v>20</v>
      </c>
      <c r="E26" s="8">
        <v>0</v>
      </c>
      <c r="F26" s="8">
        <v>1</v>
      </c>
      <c r="G26" s="9">
        <v>5511.65</v>
      </c>
      <c r="H26" s="9">
        <v>12190.65</v>
      </c>
      <c r="I26" s="9">
        <v>951.21</v>
      </c>
    </row>
    <row r="27" spans="1:9" x14ac:dyDescent="0.35">
      <c r="A27" s="4">
        <v>23</v>
      </c>
      <c r="B27" s="5" t="s">
        <v>214</v>
      </c>
      <c r="C27" s="6">
        <v>726</v>
      </c>
      <c r="D27" s="7" t="s">
        <v>17</v>
      </c>
      <c r="E27" s="8">
        <v>0</v>
      </c>
      <c r="F27" s="8">
        <v>0</v>
      </c>
      <c r="G27" s="9">
        <v>21810.48</v>
      </c>
      <c r="H27" s="9">
        <v>60543.76</v>
      </c>
      <c r="I27" s="9">
        <v>23503.21</v>
      </c>
    </row>
    <row r="28" spans="1:9" x14ac:dyDescent="0.35">
      <c r="A28" s="4">
        <v>24</v>
      </c>
      <c r="B28" s="5" t="s">
        <v>215</v>
      </c>
      <c r="C28" s="6">
        <v>805</v>
      </c>
      <c r="D28" s="7" t="s">
        <v>17</v>
      </c>
      <c r="E28" s="8">
        <v>0</v>
      </c>
      <c r="F28" s="8">
        <v>0</v>
      </c>
      <c r="G28" s="9">
        <v>182420.54</v>
      </c>
      <c r="H28" s="9">
        <v>32080.94</v>
      </c>
      <c r="I28" s="9">
        <v>3751.39</v>
      </c>
    </row>
    <row r="29" spans="1:9" x14ac:dyDescent="0.35">
      <c r="A29" s="4">
        <v>25</v>
      </c>
      <c r="B29" s="5" t="s">
        <v>216</v>
      </c>
      <c r="C29" s="6">
        <v>735</v>
      </c>
      <c r="D29" s="7" t="s">
        <v>17</v>
      </c>
      <c r="E29" s="8">
        <v>0</v>
      </c>
      <c r="F29" s="8">
        <v>0</v>
      </c>
      <c r="G29" s="9">
        <v>1673.34</v>
      </c>
      <c r="H29" s="9">
        <v>10944.16</v>
      </c>
      <c r="I29" s="9">
        <v>5172.22</v>
      </c>
    </row>
  </sheetData>
  <sortState ref="A2:I385">
    <sortCondition ref="A1"/>
  </sortState>
  <pageMargins left="0" right="0" top="0.25" bottom="0.625" header="0.25" footer="0.25"/>
  <pageSetup orientation="portrait" horizontalDpi="300" verticalDpi="300"/>
  <headerFooter alignWithMargins="0">
    <oddFooter>&amp;L&amp;"Tahoma,Regular"&amp;8 1/4/2017 1:59:33 PM &amp;R&amp;"Tahoma,Regular"&amp;8Page &amp;P of &amp;N</oddFooter>
  </headerFooter>
  <ignoredErrors>
    <ignoredError sqref="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workbookViewId="0"/>
  </sheetViews>
  <sheetFormatPr defaultColWidth="9.1796875" defaultRowHeight="12.75" customHeight="1" x14ac:dyDescent="0.25"/>
  <cols>
    <col min="1" max="1" width="25.1796875" style="36" bestFit="1" customWidth="1"/>
    <col min="2" max="2" width="15" style="36" bestFit="1" customWidth="1"/>
    <col min="3" max="3" width="17.54296875" style="36" bestFit="1" customWidth="1"/>
    <col min="4" max="4" width="11.26953125" style="36" bestFit="1" customWidth="1"/>
    <col min="5" max="6" width="15" style="36" bestFit="1" customWidth="1"/>
    <col min="7" max="7" width="20.26953125" style="36" bestFit="1" customWidth="1"/>
    <col min="8" max="8" width="23.81640625" style="36" bestFit="1" customWidth="1"/>
    <col min="9" max="9" width="20.1796875" style="36" bestFit="1" customWidth="1"/>
    <col min="10" max="10" width="11.26953125" style="36" bestFit="1" customWidth="1"/>
    <col min="11" max="11" width="12.453125" style="36" bestFit="1" customWidth="1"/>
    <col min="12" max="16384" width="9.1796875" style="36"/>
  </cols>
  <sheetData>
    <row r="1" spans="1:11" ht="13" thickBot="1" x14ac:dyDescent="0.3">
      <c r="A1" s="39" t="s">
        <v>121</v>
      </c>
      <c r="B1" s="39" t="s">
        <v>120</v>
      </c>
      <c r="C1" s="39" t="s">
        <v>119</v>
      </c>
      <c r="D1" s="39" t="s">
        <v>118</v>
      </c>
      <c r="E1" s="39" t="s">
        <v>117</v>
      </c>
      <c r="F1" s="39" t="s">
        <v>116</v>
      </c>
      <c r="G1" s="39" t="s">
        <v>115</v>
      </c>
      <c r="H1" s="39" t="s">
        <v>114</v>
      </c>
      <c r="I1" s="39" t="s">
        <v>113</v>
      </c>
      <c r="J1" s="39" t="s">
        <v>112</v>
      </c>
      <c r="K1" s="39" t="s">
        <v>111</v>
      </c>
    </row>
    <row r="2" spans="1:11" ht="13" thickBot="1" x14ac:dyDescent="0.3">
      <c r="A2" s="37" t="s">
        <v>192</v>
      </c>
      <c r="B2" s="37">
        <v>1</v>
      </c>
      <c r="C2" s="37" t="s">
        <v>87</v>
      </c>
      <c r="D2" s="37" t="s">
        <v>86</v>
      </c>
      <c r="E2" s="106" t="s">
        <v>269</v>
      </c>
      <c r="F2" s="106" t="s">
        <v>270</v>
      </c>
      <c r="G2" s="106" t="s">
        <v>271</v>
      </c>
      <c r="H2" s="37" t="s">
        <v>217</v>
      </c>
      <c r="I2" s="37" t="s">
        <v>50</v>
      </c>
      <c r="J2" s="38">
        <v>32014</v>
      </c>
      <c r="K2" s="38">
        <v>42373</v>
      </c>
    </row>
    <row r="3" spans="1:11" ht="13" thickBot="1" x14ac:dyDescent="0.3">
      <c r="A3" s="37" t="s">
        <v>193</v>
      </c>
      <c r="B3" s="37">
        <v>2</v>
      </c>
      <c r="C3" s="37" t="s">
        <v>87</v>
      </c>
      <c r="D3" s="37" t="s">
        <v>86</v>
      </c>
      <c r="E3" s="37" t="s">
        <v>89</v>
      </c>
      <c r="F3" s="37" t="s">
        <v>88</v>
      </c>
      <c r="G3" s="37" t="s">
        <v>110</v>
      </c>
      <c r="H3" s="37" t="s">
        <v>218</v>
      </c>
      <c r="I3" s="37" t="s">
        <v>50</v>
      </c>
      <c r="J3" s="38">
        <v>21093</v>
      </c>
      <c r="K3" s="38">
        <v>27897</v>
      </c>
    </row>
    <row r="4" spans="1:11" ht="13" thickBot="1" x14ac:dyDescent="0.3">
      <c r="A4" s="37" t="s">
        <v>194</v>
      </c>
      <c r="B4" s="37">
        <v>3</v>
      </c>
      <c r="C4" s="37" t="s">
        <v>87</v>
      </c>
      <c r="D4" s="37" t="s">
        <v>86</v>
      </c>
      <c r="E4" s="101" t="s">
        <v>85</v>
      </c>
      <c r="F4" s="101" t="s">
        <v>267</v>
      </c>
      <c r="G4" s="101" t="s">
        <v>268</v>
      </c>
      <c r="H4" s="37" t="s">
        <v>219</v>
      </c>
      <c r="I4" s="37" t="s">
        <v>50</v>
      </c>
      <c r="J4" s="38">
        <v>28446</v>
      </c>
      <c r="K4" s="38">
        <v>39566</v>
      </c>
    </row>
    <row r="5" spans="1:11" ht="13" thickBot="1" x14ac:dyDescent="0.3">
      <c r="A5" s="37" t="s">
        <v>195</v>
      </c>
      <c r="B5" s="37">
        <v>4</v>
      </c>
      <c r="C5" s="37" t="s">
        <v>87</v>
      </c>
      <c r="D5" s="37" t="s">
        <v>86</v>
      </c>
      <c r="E5" s="96" t="s">
        <v>100</v>
      </c>
      <c r="F5" s="96" t="s">
        <v>258</v>
      </c>
      <c r="G5" s="96" t="s">
        <v>259</v>
      </c>
      <c r="H5" s="37" t="s">
        <v>220</v>
      </c>
      <c r="I5" s="37" t="s">
        <v>50</v>
      </c>
      <c r="J5" s="38">
        <v>23750</v>
      </c>
      <c r="K5" s="38">
        <v>35044</v>
      </c>
    </row>
    <row r="6" spans="1:11" ht="13" thickBot="1" x14ac:dyDescent="0.3">
      <c r="A6" s="37" t="s">
        <v>196</v>
      </c>
      <c r="B6" s="37">
        <v>5</v>
      </c>
      <c r="C6" s="37" t="s">
        <v>87</v>
      </c>
      <c r="D6" s="37" t="s">
        <v>86</v>
      </c>
      <c r="E6" s="37" t="s">
        <v>85</v>
      </c>
      <c r="F6" s="37" t="s">
        <v>84</v>
      </c>
      <c r="G6" s="37" t="s">
        <v>95</v>
      </c>
      <c r="H6" s="37" t="s">
        <v>221</v>
      </c>
      <c r="I6" s="37" t="s">
        <v>50</v>
      </c>
      <c r="J6" s="38">
        <v>24246</v>
      </c>
      <c r="K6" s="38">
        <v>32265</v>
      </c>
    </row>
    <row r="7" spans="1:11" ht="13" thickBot="1" x14ac:dyDescent="0.3">
      <c r="A7" s="37" t="s">
        <v>197</v>
      </c>
      <c r="B7" s="37">
        <v>6</v>
      </c>
      <c r="C7" s="37" t="s">
        <v>87</v>
      </c>
      <c r="D7" s="37" t="s">
        <v>82</v>
      </c>
      <c r="E7" s="93" t="s">
        <v>249</v>
      </c>
      <c r="F7" s="93" t="s">
        <v>250</v>
      </c>
      <c r="G7" s="93" t="s">
        <v>251</v>
      </c>
      <c r="H7" s="37" t="s">
        <v>222</v>
      </c>
      <c r="I7" s="37" t="s">
        <v>50</v>
      </c>
      <c r="J7" s="38">
        <v>32168</v>
      </c>
      <c r="K7" s="38">
        <v>41589</v>
      </c>
    </row>
    <row r="8" spans="1:11" ht="13" thickBot="1" x14ac:dyDescent="0.3">
      <c r="A8" s="37" t="s">
        <v>198</v>
      </c>
      <c r="B8" s="37">
        <v>7</v>
      </c>
      <c r="C8" s="37" t="s">
        <v>87</v>
      </c>
      <c r="D8" s="37" t="s">
        <v>86</v>
      </c>
      <c r="E8" s="92" t="s">
        <v>93</v>
      </c>
      <c r="F8" s="92" t="s">
        <v>92</v>
      </c>
      <c r="G8" s="92" t="s">
        <v>91</v>
      </c>
      <c r="H8" s="37" t="s">
        <v>223</v>
      </c>
      <c r="I8" s="37" t="s">
        <v>50</v>
      </c>
      <c r="J8" s="38">
        <v>20095</v>
      </c>
      <c r="K8" s="38">
        <v>41652</v>
      </c>
    </row>
    <row r="9" spans="1:11" ht="13" thickBot="1" x14ac:dyDescent="0.3">
      <c r="A9" s="37" t="s">
        <v>199</v>
      </c>
      <c r="B9" s="37">
        <v>8</v>
      </c>
      <c r="C9" s="37" t="s">
        <v>87</v>
      </c>
      <c r="D9" s="37" t="s">
        <v>86</v>
      </c>
      <c r="E9" s="95" t="s">
        <v>255</v>
      </c>
      <c r="F9" s="95" t="s">
        <v>256</v>
      </c>
      <c r="G9" s="95" t="s">
        <v>257</v>
      </c>
      <c r="H9" s="37" t="s">
        <v>224</v>
      </c>
      <c r="I9" s="37" t="s">
        <v>50</v>
      </c>
      <c r="J9" s="38">
        <v>29437</v>
      </c>
      <c r="K9" s="38">
        <v>36577</v>
      </c>
    </row>
    <row r="10" spans="1:11" ht="13" thickBot="1" x14ac:dyDescent="0.3">
      <c r="A10" s="37" t="s">
        <v>200</v>
      </c>
      <c r="B10" s="37">
        <v>9</v>
      </c>
      <c r="C10" s="37" t="s">
        <v>87</v>
      </c>
      <c r="D10" s="37" t="s">
        <v>86</v>
      </c>
      <c r="E10" s="37" t="s">
        <v>105</v>
      </c>
      <c r="F10" s="37" t="s">
        <v>108</v>
      </c>
      <c r="G10" s="37" t="s">
        <v>90</v>
      </c>
      <c r="H10" s="37" t="s">
        <v>225</v>
      </c>
      <c r="I10" s="37" t="s">
        <v>50</v>
      </c>
      <c r="J10" s="38">
        <v>25998</v>
      </c>
      <c r="K10" s="38">
        <v>39657</v>
      </c>
    </row>
    <row r="11" spans="1:11" ht="13" thickBot="1" x14ac:dyDescent="0.3">
      <c r="A11" s="37" t="s">
        <v>201</v>
      </c>
      <c r="B11" s="37">
        <v>10</v>
      </c>
      <c r="C11" s="37" t="s">
        <v>87</v>
      </c>
      <c r="D11" s="37" t="s">
        <v>82</v>
      </c>
      <c r="E11" s="88" t="s">
        <v>243</v>
      </c>
      <c r="F11" s="88" t="s">
        <v>107</v>
      </c>
      <c r="G11" s="88" t="s">
        <v>244</v>
      </c>
      <c r="H11" s="37" t="s">
        <v>226</v>
      </c>
      <c r="I11" s="37" t="s">
        <v>50</v>
      </c>
      <c r="J11" s="38">
        <v>31451</v>
      </c>
      <c r="K11" s="38">
        <v>41576</v>
      </c>
    </row>
    <row r="12" spans="1:11" ht="13" thickBot="1" x14ac:dyDescent="0.3">
      <c r="A12" s="37" t="s">
        <v>202</v>
      </c>
      <c r="B12" s="37">
        <v>11</v>
      </c>
      <c r="C12" s="37" t="s">
        <v>87</v>
      </c>
      <c r="D12" s="37" t="s">
        <v>86</v>
      </c>
      <c r="E12" s="98" t="s">
        <v>261</v>
      </c>
      <c r="F12" s="98" t="s">
        <v>97</v>
      </c>
      <c r="G12" s="98" t="s">
        <v>262</v>
      </c>
      <c r="H12" s="37" t="s">
        <v>227</v>
      </c>
      <c r="I12" s="37" t="s">
        <v>50</v>
      </c>
      <c r="J12" s="38">
        <v>29792</v>
      </c>
      <c r="K12" s="38">
        <v>37942</v>
      </c>
    </row>
    <row r="13" spans="1:11" ht="13" thickBot="1" x14ac:dyDescent="0.3">
      <c r="A13" s="37" t="s">
        <v>203</v>
      </c>
      <c r="B13" s="37">
        <v>12</v>
      </c>
      <c r="C13" s="37" t="s">
        <v>87</v>
      </c>
      <c r="D13" s="37" t="s">
        <v>82</v>
      </c>
      <c r="E13" s="37" t="s">
        <v>99</v>
      </c>
      <c r="F13" s="37" t="s">
        <v>106</v>
      </c>
      <c r="G13" s="37" t="s">
        <v>90</v>
      </c>
      <c r="H13" s="37" t="s">
        <v>228</v>
      </c>
      <c r="I13" s="37" t="s">
        <v>50</v>
      </c>
      <c r="J13" s="38">
        <v>33334</v>
      </c>
      <c r="K13" s="38">
        <v>42338</v>
      </c>
    </row>
    <row r="14" spans="1:11" ht="13" thickBot="1" x14ac:dyDescent="0.3">
      <c r="A14" s="37" t="s">
        <v>204</v>
      </c>
      <c r="B14" s="37">
        <v>13</v>
      </c>
      <c r="C14" s="37" t="s">
        <v>87</v>
      </c>
      <c r="D14" s="37" t="s">
        <v>86</v>
      </c>
      <c r="E14" s="99" t="s">
        <v>89</v>
      </c>
      <c r="F14" s="99" t="s">
        <v>94</v>
      </c>
      <c r="G14" s="99" t="s">
        <v>263</v>
      </c>
      <c r="H14" s="37" t="s">
        <v>229</v>
      </c>
      <c r="I14" s="37" t="s">
        <v>50</v>
      </c>
      <c r="J14" s="38">
        <v>23632</v>
      </c>
      <c r="K14" s="38">
        <v>40238</v>
      </c>
    </row>
    <row r="15" spans="1:11" ht="13" thickBot="1" x14ac:dyDescent="0.3">
      <c r="A15" s="37" t="s">
        <v>205</v>
      </c>
      <c r="B15" s="37">
        <v>14</v>
      </c>
      <c r="C15" s="37" t="s">
        <v>87</v>
      </c>
      <c r="D15" s="37" t="s">
        <v>86</v>
      </c>
      <c r="E15" s="93" t="s">
        <v>243</v>
      </c>
      <c r="F15" s="93" t="s">
        <v>107</v>
      </c>
      <c r="G15" s="93" t="s">
        <v>244</v>
      </c>
      <c r="H15" s="37" t="s">
        <v>230</v>
      </c>
      <c r="I15" s="37" t="s">
        <v>50</v>
      </c>
      <c r="J15" s="38">
        <v>25435</v>
      </c>
      <c r="K15" s="38">
        <v>42569</v>
      </c>
    </row>
    <row r="16" spans="1:11" ht="13" thickBot="1" x14ac:dyDescent="0.3">
      <c r="A16" s="37" t="s">
        <v>206</v>
      </c>
      <c r="B16" s="37">
        <v>15</v>
      </c>
      <c r="C16" s="37" t="s">
        <v>87</v>
      </c>
      <c r="D16" s="37" t="s">
        <v>86</v>
      </c>
      <c r="E16" s="37" t="s">
        <v>99</v>
      </c>
      <c r="F16" s="37" t="s">
        <v>98</v>
      </c>
      <c r="G16" s="37" t="s">
        <v>95</v>
      </c>
      <c r="H16" s="37" t="s">
        <v>231</v>
      </c>
      <c r="I16" s="37" t="s">
        <v>50</v>
      </c>
      <c r="J16" s="38">
        <v>32351</v>
      </c>
      <c r="K16" s="38">
        <v>42548</v>
      </c>
    </row>
    <row r="17" spans="1:11" ht="13" thickBot="1" x14ac:dyDescent="0.3">
      <c r="A17" s="37" t="s">
        <v>207</v>
      </c>
      <c r="B17" s="37">
        <v>16</v>
      </c>
      <c r="C17" s="37" t="s">
        <v>87</v>
      </c>
      <c r="D17" s="37" t="s">
        <v>86</v>
      </c>
      <c r="E17" s="90" t="s">
        <v>246</v>
      </c>
      <c r="F17" s="90" t="s">
        <v>247</v>
      </c>
      <c r="G17" s="90" t="s">
        <v>248</v>
      </c>
      <c r="H17" s="37" t="s">
        <v>232</v>
      </c>
      <c r="I17" s="37" t="s">
        <v>50</v>
      </c>
      <c r="J17" s="38">
        <v>21489</v>
      </c>
      <c r="K17" s="38">
        <v>30557</v>
      </c>
    </row>
    <row r="18" spans="1:11" ht="13" thickBot="1" x14ac:dyDescent="0.3">
      <c r="A18" s="37" t="s">
        <v>208</v>
      </c>
      <c r="B18" s="37">
        <v>17</v>
      </c>
      <c r="C18" s="37" t="s">
        <v>87</v>
      </c>
      <c r="D18" s="37" t="s">
        <v>86</v>
      </c>
      <c r="E18" s="100" t="s">
        <v>264</v>
      </c>
      <c r="F18" s="100" t="s">
        <v>265</v>
      </c>
      <c r="G18" s="100" t="s">
        <v>266</v>
      </c>
      <c r="H18" s="37" t="s">
        <v>233</v>
      </c>
      <c r="I18" s="37" t="s">
        <v>50</v>
      </c>
      <c r="J18" s="38">
        <v>32281</v>
      </c>
      <c r="K18" s="38">
        <v>42688</v>
      </c>
    </row>
    <row r="19" spans="1:11" ht="13" thickBot="1" x14ac:dyDescent="0.3">
      <c r="A19" s="37" t="s">
        <v>209</v>
      </c>
      <c r="B19" s="37">
        <v>18</v>
      </c>
      <c r="C19" s="37" t="s">
        <v>87</v>
      </c>
      <c r="D19" s="37" t="s">
        <v>86</v>
      </c>
      <c r="E19" s="89" t="s">
        <v>89</v>
      </c>
      <c r="F19" s="89" t="s">
        <v>94</v>
      </c>
      <c r="G19" s="89" t="s">
        <v>245</v>
      </c>
      <c r="H19" s="37" t="s">
        <v>234</v>
      </c>
      <c r="I19" s="37" t="s">
        <v>50</v>
      </c>
      <c r="J19" s="38">
        <v>19783</v>
      </c>
      <c r="K19" s="38">
        <v>31327</v>
      </c>
    </row>
    <row r="20" spans="1:11" ht="13" thickBot="1" x14ac:dyDescent="0.3">
      <c r="A20" s="37" t="s">
        <v>210</v>
      </c>
      <c r="B20" s="37">
        <v>19</v>
      </c>
      <c r="C20" s="37" t="s">
        <v>87</v>
      </c>
      <c r="D20" s="37" t="s">
        <v>86</v>
      </c>
      <c r="E20" s="87">
        <v>902</v>
      </c>
      <c r="F20" s="37" t="s">
        <v>97</v>
      </c>
      <c r="G20" s="37" t="s">
        <v>242</v>
      </c>
      <c r="H20" s="37" t="s">
        <v>235</v>
      </c>
      <c r="I20" s="37" t="s">
        <v>50</v>
      </c>
      <c r="J20" s="38">
        <v>22095</v>
      </c>
      <c r="K20" s="38">
        <v>41715</v>
      </c>
    </row>
    <row r="21" spans="1:11" ht="13" thickBot="1" x14ac:dyDescent="0.3">
      <c r="A21" s="37" t="s">
        <v>211</v>
      </c>
      <c r="B21" s="37">
        <v>20</v>
      </c>
      <c r="C21" s="37" t="s">
        <v>101</v>
      </c>
      <c r="D21" s="37" t="s">
        <v>86</v>
      </c>
      <c r="E21" s="97" t="s">
        <v>85</v>
      </c>
      <c r="F21" s="97" t="s">
        <v>84</v>
      </c>
      <c r="G21" s="97" t="s">
        <v>260</v>
      </c>
      <c r="H21" s="37" t="s">
        <v>236</v>
      </c>
      <c r="I21" s="37" t="s">
        <v>50</v>
      </c>
      <c r="J21" s="38">
        <v>34827</v>
      </c>
      <c r="K21" s="38">
        <v>42240</v>
      </c>
    </row>
    <row r="22" spans="1:11" ht="13" thickBot="1" x14ac:dyDescent="0.3">
      <c r="A22" s="37" t="s">
        <v>212</v>
      </c>
      <c r="B22" s="37">
        <v>21</v>
      </c>
      <c r="C22" s="37" t="s">
        <v>87</v>
      </c>
      <c r="D22" s="37" t="s">
        <v>86</v>
      </c>
      <c r="E22" s="94" t="s">
        <v>252</v>
      </c>
      <c r="F22" s="94" t="s">
        <v>253</v>
      </c>
      <c r="G22" s="94" t="s">
        <v>254</v>
      </c>
      <c r="H22" s="37" t="s">
        <v>237</v>
      </c>
      <c r="I22" s="37" t="s">
        <v>50</v>
      </c>
      <c r="J22" s="38">
        <v>24753</v>
      </c>
      <c r="K22" s="38">
        <v>42331</v>
      </c>
    </row>
    <row r="23" spans="1:11" ht="13" thickBot="1" x14ac:dyDescent="0.3">
      <c r="A23" s="37" t="s">
        <v>213</v>
      </c>
      <c r="B23" s="37">
        <v>22</v>
      </c>
      <c r="C23" s="37" t="s">
        <v>101</v>
      </c>
      <c r="D23" s="37" t="s">
        <v>86</v>
      </c>
      <c r="E23" s="37" t="s">
        <v>89</v>
      </c>
      <c r="F23" s="37" t="s">
        <v>88</v>
      </c>
      <c r="G23" s="37" t="s">
        <v>109</v>
      </c>
      <c r="H23" s="37" t="s">
        <v>238</v>
      </c>
      <c r="I23" s="37" t="s">
        <v>50</v>
      </c>
      <c r="J23" s="38">
        <v>30363</v>
      </c>
      <c r="K23" s="38">
        <v>40875</v>
      </c>
    </row>
    <row r="24" spans="1:11" ht="13" thickBot="1" x14ac:dyDescent="0.3">
      <c r="A24" s="37" t="s">
        <v>214</v>
      </c>
      <c r="B24" s="37">
        <v>23</v>
      </c>
      <c r="C24" s="37" t="s">
        <v>87</v>
      </c>
      <c r="D24" s="37" t="s">
        <v>86</v>
      </c>
      <c r="E24" s="91" t="s">
        <v>104</v>
      </c>
      <c r="F24" s="91" t="s">
        <v>103</v>
      </c>
      <c r="G24" s="91" t="s">
        <v>102</v>
      </c>
      <c r="H24" s="37" t="s">
        <v>239</v>
      </c>
      <c r="I24" s="37" t="s">
        <v>50</v>
      </c>
      <c r="J24" s="38">
        <v>35547</v>
      </c>
      <c r="K24" s="38">
        <v>42492</v>
      </c>
    </row>
    <row r="25" spans="1:11" ht="13" thickBot="1" x14ac:dyDescent="0.3">
      <c r="A25" s="37" t="s">
        <v>215</v>
      </c>
      <c r="B25" s="37">
        <v>24</v>
      </c>
      <c r="C25" s="37" t="s">
        <v>101</v>
      </c>
      <c r="D25" s="37" t="s">
        <v>86</v>
      </c>
      <c r="E25" s="37" t="s">
        <v>85</v>
      </c>
      <c r="F25" s="37" t="s">
        <v>84</v>
      </c>
      <c r="G25" s="37" t="s">
        <v>96</v>
      </c>
      <c r="H25" s="37" t="s">
        <v>240</v>
      </c>
      <c r="I25" s="37" t="s">
        <v>50</v>
      </c>
      <c r="J25" s="38">
        <v>24405</v>
      </c>
      <c r="K25" s="38">
        <v>38005</v>
      </c>
    </row>
    <row r="26" spans="1:11" ht="13" thickBot="1" x14ac:dyDescent="0.3">
      <c r="A26" s="37" t="s">
        <v>216</v>
      </c>
      <c r="B26" s="37">
        <v>25</v>
      </c>
      <c r="C26" s="37" t="s">
        <v>87</v>
      </c>
      <c r="D26" s="37" t="s">
        <v>86</v>
      </c>
      <c r="E26" s="37" t="s">
        <v>105</v>
      </c>
      <c r="F26" s="37" t="s">
        <v>108</v>
      </c>
      <c r="G26" s="37" t="s">
        <v>90</v>
      </c>
      <c r="H26" s="37" t="s">
        <v>241</v>
      </c>
      <c r="I26" s="37" t="s">
        <v>50</v>
      </c>
      <c r="J26" s="38">
        <v>25846</v>
      </c>
      <c r="K26" s="38">
        <v>36332</v>
      </c>
    </row>
  </sheetData>
  <pageMargins left="0.25" right="0.25" top="0.75" bottom="0.75" header="0.3" footer="0.3"/>
  <pageSetup scale="67" orientation="landscape" r:id="rId1"/>
  <ignoredErrors>
    <ignoredError sqref="E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00"/>
  <sheetViews>
    <sheetView workbookViewId="0"/>
  </sheetViews>
  <sheetFormatPr defaultRowHeight="14.5" x14ac:dyDescent="0.35"/>
  <cols>
    <col min="1" max="1" width="12.36328125" customWidth="1"/>
    <col min="2" max="2" width="16.453125" customWidth="1"/>
    <col min="3" max="3" width="19.26953125" bestFit="1" customWidth="1"/>
    <col min="5" max="5" width="29.26953125" customWidth="1"/>
    <col min="6" max="6" width="17.54296875" customWidth="1"/>
    <col min="7" max="7" width="21.1796875" bestFit="1" customWidth="1"/>
    <col min="8" max="8" width="21.7265625" bestFit="1" customWidth="1"/>
    <col min="9" max="9" width="19.81640625" customWidth="1"/>
    <col min="10" max="10" width="19.26953125" style="68" bestFit="1" customWidth="1"/>
    <col min="12" max="12" width="19.6328125" customWidth="1"/>
    <col min="13" max="13" width="16.453125" style="18" customWidth="1"/>
    <col min="14" max="14" width="20" bestFit="1" customWidth="1"/>
    <col min="15" max="15" width="19.6328125" style="18" customWidth="1"/>
  </cols>
  <sheetData>
    <row r="1" spans="1:15" x14ac:dyDescent="0.35">
      <c r="L1" s="109" t="s">
        <v>53</v>
      </c>
      <c r="M1" s="102" t="s">
        <v>168</v>
      </c>
    </row>
    <row r="2" spans="1:15" x14ac:dyDescent="0.35">
      <c r="A2" s="130" t="s">
        <v>142</v>
      </c>
      <c r="B2" s="130"/>
      <c r="C2" s="130"/>
      <c r="L2" s="130" t="s">
        <v>170</v>
      </c>
      <c r="M2" s="130"/>
      <c r="O2" s="72" t="s">
        <v>171</v>
      </c>
    </row>
    <row r="3" spans="1:15" x14ac:dyDescent="0.35">
      <c r="A3" s="109" t="s">
        <v>141</v>
      </c>
      <c r="B3" t="s">
        <v>182</v>
      </c>
      <c r="C3" s="65" t="s">
        <v>145</v>
      </c>
      <c r="E3" s="109" t="s">
        <v>141</v>
      </c>
      <c r="F3" s="102" t="s">
        <v>182</v>
      </c>
      <c r="G3" s="102" t="s">
        <v>165</v>
      </c>
      <c r="H3" s="102" t="s">
        <v>166</v>
      </c>
      <c r="I3" s="102" t="s">
        <v>183</v>
      </c>
      <c r="J3" s="70" t="s">
        <v>145</v>
      </c>
      <c r="L3" s="104" t="s">
        <v>169</v>
      </c>
      <c r="M3"/>
      <c r="O3" s="104" t="s">
        <v>169</v>
      </c>
    </row>
    <row r="4" spans="1:15" x14ac:dyDescent="0.35">
      <c r="A4" s="110" t="s">
        <v>199</v>
      </c>
      <c r="B4" s="108">
        <v>95</v>
      </c>
      <c r="C4">
        <f>IFERROR(VLOOKUP(A4,'CY -  December 2016'!$B$6:$C$30,2,FALSE),"")</f>
        <v>8</v>
      </c>
      <c r="E4" s="110" t="s">
        <v>199</v>
      </c>
      <c r="F4" s="111">
        <v>95</v>
      </c>
      <c r="G4" s="111">
        <v>690</v>
      </c>
      <c r="H4" s="111">
        <v>0</v>
      </c>
      <c r="I4" s="103">
        <v>0.8979379999999999</v>
      </c>
      <c r="J4" s="68">
        <f>IFERROR(VLOOKUP(E4,'CY -  December 2016'!$B$6:$C$30,2,FALSE),"")</f>
        <v>8</v>
      </c>
      <c r="L4" s="104">
        <v>54.375</v>
      </c>
      <c r="M4"/>
      <c r="O4" s="104">
        <v>43.2</v>
      </c>
    </row>
    <row r="5" spans="1:15" x14ac:dyDescent="0.35">
      <c r="A5" s="110" t="s">
        <v>209</v>
      </c>
      <c r="B5" s="108">
        <v>90</v>
      </c>
      <c r="C5">
        <f>IFERROR(VLOOKUP(A5,'CY -  December 2016'!$B$6:$C$30,2,FALSE),"")</f>
        <v>18</v>
      </c>
      <c r="E5" s="110" t="s">
        <v>209</v>
      </c>
      <c r="F5" s="111">
        <v>90</v>
      </c>
      <c r="G5" s="111">
        <v>705</v>
      </c>
      <c r="H5" s="111">
        <v>3</v>
      </c>
      <c r="I5" s="103">
        <v>0.98772800000000005</v>
      </c>
      <c r="J5" s="68">
        <f>IFERROR(VLOOKUP(E5,'CY -  December 2016'!$B$6:$C$30,2,FALSE),"")</f>
        <v>18</v>
      </c>
      <c r="M5"/>
    </row>
    <row r="6" spans="1:15" x14ac:dyDescent="0.35">
      <c r="A6" s="110" t="s">
        <v>213</v>
      </c>
      <c r="B6" s="108">
        <v>75</v>
      </c>
      <c r="C6">
        <f>IFERROR(VLOOKUP(A6,'CY -  December 2016'!$B$6:$C$30,2,FALSE),"")</f>
        <v>22</v>
      </c>
      <c r="E6" s="110" t="s">
        <v>213</v>
      </c>
      <c r="F6" s="111">
        <v>75</v>
      </c>
      <c r="G6" s="111">
        <v>629</v>
      </c>
      <c r="H6" s="111">
        <v>2</v>
      </c>
      <c r="I6" s="103">
        <v>1.0049196</v>
      </c>
      <c r="J6" s="68">
        <f>IFERROR(VLOOKUP(E6,'CY -  December 2016'!$B$6:$C$30,2,FALSE),"")</f>
        <v>22</v>
      </c>
      <c r="M6"/>
    </row>
    <row r="7" spans="1:15" x14ac:dyDescent="0.35">
      <c r="A7" s="110" t="s">
        <v>216</v>
      </c>
      <c r="B7" s="108">
        <v>75</v>
      </c>
      <c r="C7">
        <f>IFERROR(VLOOKUP(A7,'CY -  December 2016'!$B$6:$C$30,2,FALSE),"")</f>
        <v>25</v>
      </c>
      <c r="E7" s="110" t="s">
        <v>216</v>
      </c>
      <c r="F7" s="111">
        <v>75</v>
      </c>
      <c r="G7" s="111">
        <v>497</v>
      </c>
      <c r="H7" s="111">
        <v>0</v>
      </c>
      <c r="I7" s="103">
        <v>0</v>
      </c>
      <c r="J7" s="68">
        <f>IFERROR(VLOOKUP(E7,'CY -  December 2016'!$B$6:$C$30,2,FALSE),"")</f>
        <v>25</v>
      </c>
      <c r="M7"/>
    </row>
    <row r="8" spans="1:15" x14ac:dyDescent="0.35">
      <c r="A8" s="110" t="s">
        <v>200</v>
      </c>
      <c r="B8" s="108">
        <v>75</v>
      </c>
      <c r="C8">
        <f>IFERROR(VLOOKUP(A8,'CY -  December 2016'!$B$6:$C$30,2,FALSE),"")</f>
        <v>9</v>
      </c>
      <c r="E8" s="110" t="s">
        <v>200</v>
      </c>
      <c r="F8" s="111">
        <v>75</v>
      </c>
      <c r="G8" s="111">
        <v>634</v>
      </c>
      <c r="H8" s="111">
        <v>0</v>
      </c>
      <c r="I8" s="103">
        <v>0</v>
      </c>
      <c r="J8" s="68">
        <f>IFERROR(VLOOKUP(E8,'CY -  December 2016'!$B$6:$C$30,2,FALSE),"")</f>
        <v>9</v>
      </c>
      <c r="M8"/>
    </row>
    <row r="9" spans="1:15" x14ac:dyDescent="0.35">
      <c r="A9" s="110" t="s">
        <v>203</v>
      </c>
      <c r="B9" s="108">
        <v>75</v>
      </c>
      <c r="C9">
        <f>IFERROR(VLOOKUP(A9,'CY -  December 2016'!$B$6:$C$30,2,FALSE),"")</f>
        <v>12</v>
      </c>
      <c r="E9" s="110" t="s">
        <v>203</v>
      </c>
      <c r="F9" s="111">
        <v>75</v>
      </c>
      <c r="G9" s="111">
        <v>704</v>
      </c>
      <c r="H9" s="111">
        <v>0</v>
      </c>
      <c r="I9" s="103">
        <v>0.50222</v>
      </c>
      <c r="J9" s="68">
        <f>IFERROR(VLOOKUP(E9,'CY -  December 2016'!$B$6:$C$30,2,FALSE),"")</f>
        <v>12</v>
      </c>
      <c r="M9"/>
    </row>
    <row r="10" spans="1:15" x14ac:dyDescent="0.35">
      <c r="A10" s="110" t="s">
        <v>196</v>
      </c>
      <c r="B10" s="108">
        <v>70</v>
      </c>
      <c r="C10">
        <f>IFERROR(VLOOKUP(A10,'CY -  December 2016'!$B$6:$C$30,2,FALSE),"")</f>
        <v>5</v>
      </c>
      <c r="E10" s="110" t="s">
        <v>196</v>
      </c>
      <c r="F10" s="111">
        <v>70</v>
      </c>
      <c r="G10" s="111">
        <v>590</v>
      </c>
      <c r="H10" s="111">
        <v>165</v>
      </c>
      <c r="I10" s="103">
        <v>0</v>
      </c>
      <c r="J10" s="68">
        <f>IFERROR(VLOOKUP(E10,'CY -  December 2016'!$B$6:$C$30,2,FALSE),"")</f>
        <v>5</v>
      </c>
      <c r="M10"/>
    </row>
    <row r="11" spans="1:15" x14ac:dyDescent="0.35">
      <c r="A11" s="110" t="s">
        <v>202</v>
      </c>
      <c r="B11" s="108">
        <v>55</v>
      </c>
      <c r="C11">
        <f>IFERROR(VLOOKUP(A11,'CY -  December 2016'!$B$6:$C$30,2,FALSE),"")</f>
        <v>11</v>
      </c>
      <c r="E11" s="110" t="s">
        <v>202</v>
      </c>
      <c r="F11" s="111">
        <v>55</v>
      </c>
      <c r="G11" s="111">
        <v>742</v>
      </c>
      <c r="H11" s="111">
        <v>0</v>
      </c>
      <c r="I11" s="103">
        <v>0.91498649999999992</v>
      </c>
      <c r="J11" s="68">
        <f>IFERROR(VLOOKUP(E11,'CY -  December 2016'!$B$6:$C$30,2,FALSE),"")</f>
        <v>11</v>
      </c>
      <c r="M11"/>
    </row>
    <row r="12" spans="1:15" x14ac:dyDescent="0.35">
      <c r="A12" s="110" t="s">
        <v>204</v>
      </c>
      <c r="B12" s="108">
        <v>50</v>
      </c>
      <c r="C12">
        <f>IFERROR(VLOOKUP(A12,'CY -  December 2016'!$B$6:$C$30,2,FALSE),"")</f>
        <v>13</v>
      </c>
      <c r="E12" s="110" t="s">
        <v>204</v>
      </c>
      <c r="F12" s="111">
        <v>50</v>
      </c>
      <c r="G12" s="111">
        <v>719</v>
      </c>
      <c r="H12" s="111">
        <v>0</v>
      </c>
      <c r="I12" s="103">
        <v>0.99974122448979597</v>
      </c>
      <c r="J12" s="68">
        <f>IFERROR(VLOOKUP(E12,'CY -  December 2016'!$B$6:$C$30,2,FALSE),"")</f>
        <v>13</v>
      </c>
      <c r="M12"/>
    </row>
    <row r="13" spans="1:15" x14ac:dyDescent="0.35">
      <c r="A13" s="110" t="s">
        <v>201</v>
      </c>
      <c r="B13" s="108">
        <v>45</v>
      </c>
      <c r="C13">
        <f>IFERROR(VLOOKUP(A13,'CY -  December 2016'!$B$6:$C$30,2,FALSE),"")</f>
        <v>10</v>
      </c>
      <c r="E13" s="110" t="s">
        <v>201</v>
      </c>
      <c r="F13" s="111">
        <v>45</v>
      </c>
      <c r="G13" s="111">
        <v>751</v>
      </c>
      <c r="H13" s="111">
        <v>0</v>
      </c>
      <c r="I13" s="103">
        <v>0</v>
      </c>
      <c r="J13" s="68">
        <f>IFERROR(VLOOKUP(E13,'CY -  December 2016'!$B$6:$C$30,2,FALSE),"")</f>
        <v>10</v>
      </c>
      <c r="M13"/>
    </row>
    <row r="14" spans="1:15" x14ac:dyDescent="0.35">
      <c r="A14" s="110" t="s">
        <v>194</v>
      </c>
      <c r="B14" s="108">
        <v>45</v>
      </c>
      <c r="C14">
        <f>IFERROR(VLOOKUP(A14,'CY -  December 2016'!$B$6:$C$30,2,FALSE),"")</f>
        <v>3</v>
      </c>
      <c r="E14" s="110" t="s">
        <v>194</v>
      </c>
      <c r="F14" s="111">
        <v>45</v>
      </c>
      <c r="G14" s="111">
        <v>788</v>
      </c>
      <c r="H14" s="111">
        <v>0</v>
      </c>
      <c r="I14" s="103">
        <v>0.16130933333333333</v>
      </c>
      <c r="J14" s="68">
        <f>IFERROR(VLOOKUP(E14,'CY -  December 2016'!$B$6:$C$30,2,FALSE),"")</f>
        <v>3</v>
      </c>
      <c r="M14"/>
    </row>
    <row r="15" spans="1:15" x14ac:dyDescent="0.35">
      <c r="A15" s="110" t="s">
        <v>212</v>
      </c>
      <c r="B15" s="108">
        <v>40</v>
      </c>
      <c r="C15">
        <f>IFERROR(VLOOKUP(A15,'CY -  December 2016'!$B$6:$C$30,2,FALSE),"")</f>
        <v>21</v>
      </c>
      <c r="E15" s="110" t="s">
        <v>212</v>
      </c>
      <c r="F15" s="111">
        <v>40</v>
      </c>
      <c r="G15" s="111">
        <v>746</v>
      </c>
      <c r="H15" s="111">
        <v>0</v>
      </c>
      <c r="I15" s="103">
        <v>0.58316000000000001</v>
      </c>
      <c r="J15" s="68">
        <f>IFERROR(VLOOKUP(E15,'CY -  December 2016'!$B$6:$C$30,2,FALSE),"")</f>
        <v>21</v>
      </c>
      <c r="M15"/>
    </row>
    <row r="16" spans="1:15" x14ac:dyDescent="0.35">
      <c r="A16" s="110" t="s">
        <v>192</v>
      </c>
      <c r="B16" s="108">
        <v>40</v>
      </c>
      <c r="C16">
        <f>IFERROR(VLOOKUP(A16,'CY -  December 2016'!$B$6:$C$30,2,FALSE),"")</f>
        <v>1</v>
      </c>
      <c r="E16" s="110" t="s">
        <v>192</v>
      </c>
      <c r="F16" s="111">
        <v>40</v>
      </c>
      <c r="G16" s="111">
        <v>676</v>
      </c>
      <c r="H16" s="111">
        <v>3</v>
      </c>
      <c r="I16" s="103">
        <v>0.99355795148247983</v>
      </c>
      <c r="J16" s="68">
        <f>IFERROR(VLOOKUP(E16,'CY -  December 2016'!$B$6:$C$30,2,FALSE),"")</f>
        <v>1</v>
      </c>
      <c r="M16"/>
    </row>
    <row r="17" spans="1:13" x14ac:dyDescent="0.35">
      <c r="A17" s="110" t="s">
        <v>215</v>
      </c>
      <c r="B17" s="108">
        <v>35</v>
      </c>
      <c r="C17">
        <f>IFERROR(VLOOKUP(A17,'CY -  December 2016'!$B$6:$C$30,2,FALSE),"")</f>
        <v>24</v>
      </c>
      <c r="E17" s="110" t="s">
        <v>215</v>
      </c>
      <c r="F17" s="111">
        <v>35</v>
      </c>
      <c r="G17" s="111">
        <v>807</v>
      </c>
      <c r="H17" s="111">
        <v>0</v>
      </c>
      <c r="I17" s="103">
        <v>0</v>
      </c>
      <c r="J17" s="68">
        <f>IFERROR(VLOOKUP(E17,'CY -  December 2016'!$B$6:$C$30,2,FALSE),"")</f>
        <v>24</v>
      </c>
      <c r="M17"/>
    </row>
    <row r="18" spans="1:13" x14ac:dyDescent="0.35">
      <c r="A18" s="110" t="s">
        <v>210</v>
      </c>
      <c r="B18" s="108">
        <v>35</v>
      </c>
      <c r="C18">
        <f>IFERROR(VLOOKUP(A18,'CY -  December 2016'!$B$6:$C$30,2,FALSE),"")</f>
        <v>19</v>
      </c>
      <c r="E18" s="110" t="s">
        <v>210</v>
      </c>
      <c r="F18" s="111">
        <v>35</v>
      </c>
      <c r="G18" s="111">
        <v>753</v>
      </c>
      <c r="H18" s="111">
        <v>0</v>
      </c>
      <c r="I18" s="103">
        <v>0.8307444444444444</v>
      </c>
      <c r="J18" s="68">
        <f>IFERROR(VLOOKUP(E18,'CY -  December 2016'!$B$6:$C$30,2,FALSE),"")</f>
        <v>19</v>
      </c>
      <c r="M18"/>
    </row>
    <row r="19" spans="1:13" x14ac:dyDescent="0.35">
      <c r="A19" s="110" t="s">
        <v>211</v>
      </c>
      <c r="B19" s="108">
        <v>30</v>
      </c>
      <c r="C19">
        <f>IFERROR(VLOOKUP(A19,'CY -  December 2016'!$B$6:$C$30,2,FALSE),"")</f>
        <v>20</v>
      </c>
      <c r="E19" s="110" t="s">
        <v>211</v>
      </c>
      <c r="F19" s="111">
        <v>30</v>
      </c>
      <c r="G19" s="111">
        <v>791</v>
      </c>
      <c r="H19" s="111">
        <v>0</v>
      </c>
      <c r="I19" s="103">
        <v>0.92262037037037026</v>
      </c>
      <c r="J19" s="68">
        <f>IFERROR(VLOOKUP(E19,'CY -  December 2016'!$B$6:$C$30,2,FALSE),"")</f>
        <v>20</v>
      </c>
      <c r="M19"/>
    </row>
    <row r="20" spans="1:13" x14ac:dyDescent="0.35">
      <c r="A20" s="110" t="s">
        <v>205</v>
      </c>
      <c r="B20" s="108">
        <v>30</v>
      </c>
      <c r="C20">
        <f>IFERROR(VLOOKUP(A20,'CY -  December 2016'!$B$6:$C$30,2,FALSE),"")</f>
        <v>14</v>
      </c>
      <c r="E20" s="110" t="s">
        <v>205</v>
      </c>
      <c r="F20" s="111">
        <v>30</v>
      </c>
      <c r="G20" s="111">
        <v>797</v>
      </c>
      <c r="H20" s="111">
        <v>0</v>
      </c>
      <c r="I20" s="103">
        <v>0.11240333333333333</v>
      </c>
      <c r="J20" s="68">
        <f>IFERROR(VLOOKUP(E20,'CY -  December 2016'!$B$6:$C$30,2,FALSE),"")</f>
        <v>14</v>
      </c>
      <c r="M20"/>
    </row>
    <row r="21" spans="1:13" x14ac:dyDescent="0.35">
      <c r="A21" s="110" t="s">
        <v>206</v>
      </c>
      <c r="B21" s="108">
        <v>30</v>
      </c>
      <c r="C21">
        <f>IFERROR(VLOOKUP(A21,'CY -  December 2016'!$B$6:$C$30,2,FALSE),"")</f>
        <v>15</v>
      </c>
      <c r="E21" s="110" t="s">
        <v>206</v>
      </c>
      <c r="F21" s="111">
        <v>30</v>
      </c>
      <c r="G21" s="111">
        <v>798</v>
      </c>
      <c r="H21" s="111">
        <v>0</v>
      </c>
      <c r="I21" s="103">
        <v>0.2179511111111111</v>
      </c>
      <c r="J21" s="68">
        <f>IFERROR(VLOOKUP(E21,'CY -  December 2016'!$B$6:$C$30,2,FALSE),"")</f>
        <v>15</v>
      </c>
      <c r="M21"/>
    </row>
    <row r="22" spans="1:13" x14ac:dyDescent="0.35">
      <c r="A22" s="110" t="s">
        <v>193</v>
      </c>
      <c r="B22" s="108">
        <v>20</v>
      </c>
      <c r="C22">
        <f>IFERROR(VLOOKUP(A22,'CY -  December 2016'!$B$6:$C$30,2,FALSE),"")</f>
        <v>2</v>
      </c>
      <c r="E22" s="110" t="s">
        <v>193</v>
      </c>
      <c r="F22" s="111">
        <v>20</v>
      </c>
      <c r="G22" s="111">
        <v>743</v>
      </c>
      <c r="H22" s="111">
        <v>0</v>
      </c>
      <c r="I22" s="103">
        <v>0.20970266666666668</v>
      </c>
      <c r="J22" s="68">
        <f>IFERROR(VLOOKUP(E22,'CY -  December 2016'!$B$6:$C$30,2,FALSE),"")</f>
        <v>2</v>
      </c>
      <c r="M22"/>
    </row>
    <row r="23" spans="1:13" x14ac:dyDescent="0.35">
      <c r="A23" s="110" t="s">
        <v>207</v>
      </c>
      <c r="B23" s="108">
        <v>15</v>
      </c>
      <c r="C23">
        <f>IFERROR(VLOOKUP(A23,'CY -  December 2016'!$B$6:$C$30,2,FALSE),"")</f>
        <v>16</v>
      </c>
      <c r="E23" s="110" t="s">
        <v>207</v>
      </c>
      <c r="F23" s="111">
        <v>15</v>
      </c>
      <c r="G23" s="111">
        <v>713</v>
      </c>
      <c r="H23" s="111">
        <v>0</v>
      </c>
      <c r="I23" s="103">
        <v>0.29115200000000002</v>
      </c>
      <c r="J23" s="68">
        <f>IFERROR(VLOOKUP(E23,'CY -  December 2016'!$B$6:$C$30,2,FALSE),"")</f>
        <v>16</v>
      </c>
      <c r="M23"/>
    </row>
    <row r="24" spans="1:13" x14ac:dyDescent="0.35">
      <c r="A24" s="110" t="s">
        <v>195</v>
      </c>
      <c r="B24" s="108">
        <v>15</v>
      </c>
      <c r="C24">
        <f>IFERROR(VLOOKUP(A24,'CY -  December 2016'!$B$6:$C$30,2,FALSE),"")</f>
        <v>4</v>
      </c>
      <c r="E24" s="110" t="s">
        <v>195</v>
      </c>
      <c r="F24" s="111">
        <v>15</v>
      </c>
      <c r="G24" s="111">
        <v>803</v>
      </c>
      <c r="H24" s="111">
        <v>0</v>
      </c>
      <c r="I24" s="103">
        <v>0</v>
      </c>
      <c r="J24" s="68">
        <f>IFERROR(VLOOKUP(E24,'CY -  December 2016'!$B$6:$C$30,2,FALSE),"")</f>
        <v>4</v>
      </c>
      <c r="M24"/>
    </row>
    <row r="25" spans="1:13" x14ac:dyDescent="0.35">
      <c r="A25" s="110" t="s">
        <v>198</v>
      </c>
      <c r="B25" s="108">
        <v>10</v>
      </c>
      <c r="C25">
        <f>IFERROR(VLOOKUP(A25,'CY -  December 2016'!$B$6:$C$30,2,FALSE),"")</f>
        <v>7</v>
      </c>
      <c r="E25" s="110" t="s">
        <v>198</v>
      </c>
      <c r="F25" s="111">
        <v>10</v>
      </c>
      <c r="G25" s="111">
        <v>749</v>
      </c>
      <c r="H25" s="111">
        <v>0</v>
      </c>
      <c r="I25" s="103">
        <v>0</v>
      </c>
      <c r="J25" s="68">
        <f>IFERROR(VLOOKUP(E25,'CY -  December 2016'!$B$6:$C$30,2,FALSE),"")</f>
        <v>7</v>
      </c>
      <c r="M25"/>
    </row>
    <row r="26" spans="1:13" x14ac:dyDescent="0.35">
      <c r="A26" s="110" t="s">
        <v>208</v>
      </c>
      <c r="B26" s="108">
        <v>10</v>
      </c>
      <c r="C26">
        <f>IFERROR(VLOOKUP(A26,'CY -  December 2016'!$B$6:$C$30,2,FALSE),"")</f>
        <v>17</v>
      </c>
      <c r="E26" s="110" t="s">
        <v>208</v>
      </c>
      <c r="F26" s="111">
        <v>10</v>
      </c>
      <c r="G26" s="111">
        <v>741</v>
      </c>
      <c r="H26" s="111">
        <v>0</v>
      </c>
      <c r="I26" s="103">
        <v>0.44640545454545455</v>
      </c>
      <c r="J26" s="68">
        <f>IFERROR(VLOOKUP(E26,'CY -  December 2016'!$B$6:$C$30,2,FALSE),"")</f>
        <v>17</v>
      </c>
      <c r="M26"/>
    </row>
    <row r="27" spans="1:13" x14ac:dyDescent="0.35">
      <c r="A27" s="110" t="s">
        <v>214</v>
      </c>
      <c r="B27" s="108">
        <v>10</v>
      </c>
      <c r="C27">
        <f>IFERROR(VLOOKUP(A27,'CY -  December 2016'!$B$6:$C$30,2,FALSE),"")</f>
        <v>23</v>
      </c>
      <c r="E27" s="110" t="s">
        <v>214</v>
      </c>
      <c r="F27" s="111">
        <v>10</v>
      </c>
      <c r="G27" s="111">
        <v>791</v>
      </c>
      <c r="H27" s="111">
        <v>0</v>
      </c>
      <c r="I27" s="103">
        <v>0.51266</v>
      </c>
      <c r="J27" s="68">
        <f>IFERROR(VLOOKUP(E27,'CY -  December 2016'!$B$6:$C$30,2,FALSE),"")</f>
        <v>23</v>
      </c>
      <c r="M27"/>
    </row>
    <row r="28" spans="1:13" x14ac:dyDescent="0.35">
      <c r="A28" s="110" t="s">
        <v>197</v>
      </c>
      <c r="B28" s="108">
        <v>10</v>
      </c>
      <c r="C28">
        <f>IFERROR(VLOOKUP(A28,'CY -  December 2016'!$B$6:$C$30,2,FALSE),"")</f>
        <v>6</v>
      </c>
      <c r="E28" s="110" t="s">
        <v>197</v>
      </c>
      <c r="F28" s="111">
        <v>10</v>
      </c>
      <c r="G28" s="111">
        <v>789</v>
      </c>
      <c r="H28" s="111">
        <v>0</v>
      </c>
      <c r="I28" s="103">
        <v>0</v>
      </c>
      <c r="J28" s="68">
        <f>IFERROR(VLOOKUP(E28,'CY -  December 2016'!$B$6:$C$30,2,FALSE),"")</f>
        <v>6</v>
      </c>
    </row>
    <row r="29" spans="1:13" x14ac:dyDescent="0.35">
      <c r="A29" s="110" t="s">
        <v>151</v>
      </c>
      <c r="B29" s="108">
        <v>0</v>
      </c>
      <c r="C29" t="str">
        <f>IFERROR(VLOOKUP(A29,'CY -  December 2016'!$B$6:$C$30,2,FALSE),"")</f>
        <v/>
      </c>
      <c r="E29" s="110" t="s">
        <v>151</v>
      </c>
      <c r="F29" s="111">
        <v>0</v>
      </c>
      <c r="G29" s="111">
        <v>0</v>
      </c>
      <c r="H29" s="111">
        <v>0</v>
      </c>
      <c r="I29" s="103">
        <v>0</v>
      </c>
      <c r="J29" s="68" t="str">
        <f>IFERROR(VLOOKUP(E29,'CY -  December 2016'!$B$6:$C$30,2,FALSE),"")</f>
        <v/>
      </c>
    </row>
    <row r="30" spans="1:13" x14ac:dyDescent="0.35">
      <c r="C30" t="str">
        <f>IFERROR(VLOOKUP(A30,'CY -  December 2016'!$B$6:$C$30,2,FALSE),"")</f>
        <v/>
      </c>
      <c r="J30" s="68" t="str">
        <f>IFERROR(VLOOKUP(E30,'CY -  December 2016'!$B$6:$C$30,2,FALSE),"")</f>
        <v/>
      </c>
    </row>
    <row r="31" spans="1:13" x14ac:dyDescent="0.35">
      <c r="C31" t="str">
        <f>IFERROR(VLOOKUP(A31,'CY -  December 2016'!$B$6:$C$30,2,FALSE),"")</f>
        <v/>
      </c>
      <c r="J31" s="68" t="str">
        <f>IFERROR(VLOOKUP(E31,'CY -  December 2016'!$B$6:$C$30,2,FALSE),"")</f>
        <v/>
      </c>
    </row>
    <row r="32" spans="1:13" x14ac:dyDescent="0.35">
      <c r="C32" t="str">
        <f>IFERROR(VLOOKUP(A32,'CY -  December 2016'!$B$6:$C$30,2,FALSE),"")</f>
        <v/>
      </c>
      <c r="J32" s="68" t="str">
        <f>IFERROR(VLOOKUP(E32,'CY -  December 2016'!$B$6:$C$30,2,FALSE),"")</f>
        <v/>
      </c>
    </row>
    <row r="33" spans="3:10" x14ac:dyDescent="0.35">
      <c r="C33" t="str">
        <f>IFERROR(VLOOKUP(A33,'CY -  December 2016'!$B$6:$C$30,2,FALSE),"")</f>
        <v/>
      </c>
      <c r="J33" s="68" t="str">
        <f>IFERROR(VLOOKUP(E33,'CY -  December 2016'!$B$6:$C$30,2,FALSE),"")</f>
        <v/>
      </c>
    </row>
    <row r="34" spans="3:10" x14ac:dyDescent="0.35">
      <c r="C34" t="str">
        <f>IFERROR(VLOOKUP(A34,'CY -  December 2016'!$B$6:$C$30,2,FALSE),"")</f>
        <v/>
      </c>
      <c r="J34" s="68" t="str">
        <f>IFERROR(VLOOKUP(E34,'CY -  December 2016'!$B$6:$C$30,2,FALSE),"")</f>
        <v/>
      </c>
    </row>
    <row r="35" spans="3:10" x14ac:dyDescent="0.35">
      <c r="C35" t="str">
        <f>IFERROR(VLOOKUP(A35,'CY -  December 2016'!$B$6:$C$30,2,FALSE),"")</f>
        <v/>
      </c>
      <c r="J35" s="68" t="str">
        <f>IFERROR(VLOOKUP(E35,'CY -  December 2016'!$B$6:$C$30,2,FALSE),"")</f>
        <v/>
      </c>
    </row>
    <row r="36" spans="3:10" x14ac:dyDescent="0.35">
      <c r="C36" t="str">
        <f>IFERROR(VLOOKUP(A36,'CY -  December 2016'!$B$6:$C$30,2,FALSE),"")</f>
        <v/>
      </c>
      <c r="J36" s="68" t="str">
        <f>IFERROR(VLOOKUP(E36,'CY -  December 2016'!$B$6:$C$30,2,FALSE),"")</f>
        <v/>
      </c>
    </row>
    <row r="37" spans="3:10" x14ac:dyDescent="0.35">
      <c r="C37" t="str">
        <f>IFERROR(VLOOKUP(A37,'CY -  December 2016'!$B$6:$C$30,2,FALSE),"")</f>
        <v/>
      </c>
      <c r="J37" s="68" t="str">
        <f>IFERROR(VLOOKUP(E37,'CY -  December 2016'!$B$6:$C$30,2,FALSE),"")</f>
        <v/>
      </c>
    </row>
    <row r="38" spans="3:10" x14ac:dyDescent="0.35">
      <c r="C38" t="str">
        <f>IFERROR(VLOOKUP(A38,'CY -  December 2016'!$B$6:$C$30,2,FALSE),"")</f>
        <v/>
      </c>
      <c r="J38" s="68" t="str">
        <f>IFERROR(VLOOKUP(E38,'CY -  December 2016'!$B$6:$C$30,2,FALSE),"")</f>
        <v/>
      </c>
    </row>
    <row r="39" spans="3:10" x14ac:dyDescent="0.35">
      <c r="C39" t="str">
        <f>IFERROR(VLOOKUP(A39,'CY -  December 2016'!$B$6:$C$30,2,FALSE),"")</f>
        <v/>
      </c>
      <c r="J39" s="68" t="str">
        <f>IFERROR(VLOOKUP(E39,'CY -  December 2016'!$B$6:$C$30,2,FALSE),"")</f>
        <v/>
      </c>
    </row>
    <row r="40" spans="3:10" x14ac:dyDescent="0.35">
      <c r="C40" t="str">
        <f>IFERROR(VLOOKUP(A40,'CY -  December 2016'!$B$6:$C$30,2,FALSE),"")</f>
        <v/>
      </c>
      <c r="J40" s="68" t="str">
        <f>IFERROR(VLOOKUP(E40,'CY -  December 2016'!$B$6:$C$30,2,FALSE),"")</f>
        <v/>
      </c>
    </row>
    <row r="41" spans="3:10" x14ac:dyDescent="0.35">
      <c r="C41" t="str">
        <f>IFERROR(VLOOKUP(A41,'CY -  December 2016'!$B$6:$C$30,2,FALSE),"")</f>
        <v/>
      </c>
      <c r="J41" s="68" t="str">
        <f>IFERROR(VLOOKUP(E41,'CY -  December 2016'!$B$6:$C$30,2,FALSE),"")</f>
        <v/>
      </c>
    </row>
    <row r="42" spans="3:10" x14ac:dyDescent="0.35">
      <c r="C42" t="str">
        <f>IFERROR(VLOOKUP(A42,'CY -  December 2016'!$B$6:$C$30,2,FALSE),"")</f>
        <v/>
      </c>
      <c r="J42" s="68" t="str">
        <f>IFERROR(VLOOKUP(E42,'CY -  December 2016'!$B$6:$C$30,2,FALSE),"")</f>
        <v/>
      </c>
    </row>
    <row r="43" spans="3:10" x14ac:dyDescent="0.35">
      <c r="C43" t="str">
        <f>IFERROR(VLOOKUP(A43,'CY -  December 2016'!$B$6:$C$30,2,FALSE),"")</f>
        <v/>
      </c>
      <c r="J43" s="68" t="str">
        <f>IFERROR(VLOOKUP(E43,'CY -  December 2016'!$B$6:$C$30,2,FALSE),"")</f>
        <v/>
      </c>
    </row>
    <row r="44" spans="3:10" x14ac:dyDescent="0.35">
      <c r="C44" t="str">
        <f>IFERROR(VLOOKUP(A44,'CY -  December 2016'!$B$6:$C$30,2,FALSE),"")</f>
        <v/>
      </c>
      <c r="J44" s="68" t="str">
        <f>IFERROR(VLOOKUP(E44,'CY -  December 2016'!$B$6:$C$30,2,FALSE),"")</f>
        <v/>
      </c>
    </row>
    <row r="45" spans="3:10" x14ac:dyDescent="0.35">
      <c r="C45" t="str">
        <f>IFERROR(VLOOKUP(A45,'CY -  December 2016'!$B$6:$C$30,2,FALSE),"")</f>
        <v/>
      </c>
      <c r="J45" s="68" t="str">
        <f>IFERROR(VLOOKUP(E45,'CY -  December 2016'!$B$6:$C$30,2,FALSE),"")</f>
        <v/>
      </c>
    </row>
    <row r="46" spans="3:10" x14ac:dyDescent="0.35">
      <c r="C46" t="str">
        <f>IFERROR(VLOOKUP(A46,'CY -  December 2016'!$B$6:$C$30,2,FALSE),"")</f>
        <v/>
      </c>
      <c r="J46" s="68" t="str">
        <f>IFERROR(VLOOKUP(E46,'CY -  December 2016'!$B$6:$C$30,2,FALSE),"")</f>
        <v/>
      </c>
    </row>
    <row r="47" spans="3:10" x14ac:dyDescent="0.35">
      <c r="C47" t="str">
        <f>IFERROR(VLOOKUP(A47,'CY -  December 2016'!$B$6:$C$30,2,FALSE),"")</f>
        <v/>
      </c>
      <c r="J47" s="68" t="str">
        <f>IFERROR(VLOOKUP(E47,'CY -  December 2016'!$B$6:$C$30,2,FALSE),"")</f>
        <v/>
      </c>
    </row>
    <row r="48" spans="3:10" x14ac:dyDescent="0.35">
      <c r="C48" t="str">
        <f>IFERROR(VLOOKUP(A48,'CY -  December 2016'!$B$6:$C$30,2,FALSE),"")</f>
        <v/>
      </c>
      <c r="J48" s="68" t="str">
        <f>IFERROR(VLOOKUP(E48,'CY -  December 2016'!$B$6:$C$30,2,FALSE),"")</f>
        <v/>
      </c>
    </row>
    <row r="49" spans="3:10" x14ac:dyDescent="0.35">
      <c r="C49" t="str">
        <f>IFERROR(VLOOKUP(A49,'CY -  December 2016'!$B$6:$C$30,2,FALSE),"")</f>
        <v/>
      </c>
      <c r="J49" s="68" t="str">
        <f>IFERROR(VLOOKUP(E49,'CY -  December 2016'!$B$6:$C$30,2,FALSE),"")</f>
        <v/>
      </c>
    </row>
    <row r="50" spans="3:10" x14ac:dyDescent="0.35">
      <c r="C50" t="str">
        <f>IFERROR(VLOOKUP(A50,'CY -  December 2016'!$B$6:$C$30,2,FALSE),"")</f>
        <v/>
      </c>
      <c r="J50" s="68" t="str">
        <f>IFERROR(VLOOKUP(E50,'CY -  December 2016'!$B$6:$C$30,2,FALSE),"")</f>
        <v/>
      </c>
    </row>
    <row r="51" spans="3:10" x14ac:dyDescent="0.35">
      <c r="C51" t="str">
        <f>IFERROR(VLOOKUP(A51,'CY -  December 2016'!$B$6:$C$30,2,FALSE),"")</f>
        <v/>
      </c>
      <c r="J51" s="68" t="str">
        <f>IFERROR(VLOOKUP(E51,'CY -  December 2016'!$B$6:$C$30,2,FALSE),"")</f>
        <v/>
      </c>
    </row>
    <row r="52" spans="3:10" x14ac:dyDescent="0.35">
      <c r="C52" t="str">
        <f>IFERROR(VLOOKUP(A52,'CY -  December 2016'!$B$6:$C$30,2,FALSE),"")</f>
        <v/>
      </c>
      <c r="J52" s="68" t="str">
        <f>IFERROR(VLOOKUP(E52,'CY -  December 2016'!$B$6:$C$30,2,FALSE),"")</f>
        <v/>
      </c>
    </row>
    <row r="53" spans="3:10" x14ac:dyDescent="0.35">
      <c r="C53" t="str">
        <f>IFERROR(VLOOKUP(A53,'CY -  December 2016'!$B$6:$C$30,2,FALSE),"")</f>
        <v/>
      </c>
      <c r="J53" s="68" t="str">
        <f>IFERROR(VLOOKUP(E53,'CY -  December 2016'!$B$6:$C$30,2,FALSE),"")</f>
        <v/>
      </c>
    </row>
    <row r="54" spans="3:10" x14ac:dyDescent="0.35">
      <c r="C54" t="str">
        <f>IFERROR(VLOOKUP(A54,'CY -  December 2016'!$B$6:$C$30,2,FALSE),"")</f>
        <v/>
      </c>
      <c r="J54" s="68" t="str">
        <f>IFERROR(VLOOKUP(E54,'CY -  December 2016'!$B$6:$C$30,2,FALSE),"")</f>
        <v/>
      </c>
    </row>
    <row r="55" spans="3:10" x14ac:dyDescent="0.35">
      <c r="C55" t="str">
        <f>IFERROR(VLOOKUP(A55,'CY -  December 2016'!$B$6:$C$30,2,FALSE),"")</f>
        <v/>
      </c>
      <c r="J55" s="68" t="str">
        <f>IFERROR(VLOOKUP(E55,'CY -  December 2016'!$B$6:$C$30,2,FALSE),"")</f>
        <v/>
      </c>
    </row>
    <row r="56" spans="3:10" x14ac:dyDescent="0.35">
      <c r="C56" t="str">
        <f>IFERROR(VLOOKUP(A56,'CY -  December 2016'!$B$6:$C$30,2,FALSE),"")</f>
        <v/>
      </c>
      <c r="J56" s="68" t="str">
        <f>IFERROR(VLOOKUP(E56,'CY -  December 2016'!$B$6:$C$30,2,FALSE),"")</f>
        <v/>
      </c>
    </row>
    <row r="57" spans="3:10" x14ac:dyDescent="0.35">
      <c r="C57" t="str">
        <f>IFERROR(VLOOKUP(A57,'CY -  December 2016'!$B$6:$C$30,2,FALSE),"")</f>
        <v/>
      </c>
      <c r="J57" s="68" t="str">
        <f>IFERROR(VLOOKUP(E57,'CY -  December 2016'!$B$6:$C$30,2,FALSE),"")</f>
        <v/>
      </c>
    </row>
    <row r="58" spans="3:10" x14ac:dyDescent="0.35">
      <c r="C58" t="str">
        <f>IFERROR(VLOOKUP(A58,'CY -  December 2016'!$B$6:$C$30,2,FALSE),"")</f>
        <v/>
      </c>
      <c r="J58" s="68" t="str">
        <f>IFERROR(VLOOKUP(E58,'CY -  December 2016'!$B$6:$C$30,2,FALSE),"")</f>
        <v/>
      </c>
    </row>
    <row r="59" spans="3:10" x14ac:dyDescent="0.35">
      <c r="C59" t="str">
        <f>IFERROR(VLOOKUP(A59,'CY -  December 2016'!$B$6:$C$30,2,FALSE),"")</f>
        <v/>
      </c>
      <c r="J59" s="68" t="str">
        <f>IFERROR(VLOOKUP(E59,'CY -  December 2016'!$B$6:$C$30,2,FALSE),"")</f>
        <v/>
      </c>
    </row>
    <row r="60" spans="3:10" x14ac:dyDescent="0.35">
      <c r="C60" t="str">
        <f>IFERROR(VLOOKUP(A60,'CY -  December 2016'!$B$6:$C$30,2,FALSE),"")</f>
        <v/>
      </c>
      <c r="J60" s="68" t="str">
        <f>IFERROR(VLOOKUP(E60,'CY -  December 2016'!$B$6:$C$30,2,FALSE),"")</f>
        <v/>
      </c>
    </row>
    <row r="61" spans="3:10" x14ac:dyDescent="0.35">
      <c r="C61" t="str">
        <f>IFERROR(VLOOKUP(A61,'CY -  December 2016'!$B$6:$C$30,2,FALSE),"")</f>
        <v/>
      </c>
      <c r="J61" s="68" t="str">
        <f>IFERROR(VLOOKUP(E61,'CY -  December 2016'!$B$6:$C$30,2,FALSE),"")</f>
        <v/>
      </c>
    </row>
    <row r="62" spans="3:10" x14ac:dyDescent="0.35">
      <c r="C62" t="str">
        <f>IFERROR(VLOOKUP(A62,'CY -  December 2016'!$B$6:$C$30,2,FALSE),"")</f>
        <v/>
      </c>
      <c r="J62" s="68" t="str">
        <f>IFERROR(VLOOKUP(E62,'CY -  December 2016'!$B$6:$C$30,2,FALSE),"")</f>
        <v/>
      </c>
    </row>
    <row r="63" spans="3:10" x14ac:dyDescent="0.35">
      <c r="C63" t="str">
        <f>IFERROR(VLOOKUP(A63,'CY -  December 2016'!$B$6:$C$30,2,FALSE),"")</f>
        <v/>
      </c>
      <c r="J63" s="68" t="str">
        <f>IFERROR(VLOOKUP(E63,'CY -  December 2016'!$B$6:$C$30,2,FALSE),"")</f>
        <v/>
      </c>
    </row>
    <row r="64" spans="3:10" x14ac:dyDescent="0.35">
      <c r="C64" t="str">
        <f>IFERROR(VLOOKUP(A64,'CY -  December 2016'!$B$6:$C$30,2,FALSE),"")</f>
        <v/>
      </c>
      <c r="J64" s="68" t="str">
        <f>IFERROR(VLOOKUP(E64,'CY -  December 2016'!$B$6:$C$30,2,FALSE),"")</f>
        <v/>
      </c>
    </row>
    <row r="65" spans="3:10" x14ac:dyDescent="0.35">
      <c r="C65" t="str">
        <f>IFERROR(VLOOKUP(A65,'CY -  December 2016'!$B$6:$C$30,2,FALSE),"")</f>
        <v/>
      </c>
      <c r="J65" s="68" t="str">
        <f>IFERROR(VLOOKUP(E65,'CY -  December 2016'!$B$6:$C$30,2,FALSE),"")</f>
        <v/>
      </c>
    </row>
    <row r="66" spans="3:10" x14ac:dyDescent="0.35">
      <c r="C66" t="str">
        <f>IFERROR(VLOOKUP(A66,'CY -  December 2016'!$B$6:$C$30,2,FALSE),"")</f>
        <v/>
      </c>
      <c r="J66" s="68" t="str">
        <f>IFERROR(VLOOKUP(E66,'CY -  December 2016'!$B$6:$C$30,2,FALSE),"")</f>
        <v/>
      </c>
    </row>
    <row r="67" spans="3:10" x14ac:dyDescent="0.35">
      <c r="C67" t="str">
        <f>IFERROR(VLOOKUP(A67,'CY -  December 2016'!$B$6:$C$30,2,FALSE),"")</f>
        <v/>
      </c>
      <c r="J67" s="68" t="str">
        <f>IFERROR(VLOOKUP(E67,'CY -  December 2016'!$B$6:$C$30,2,FALSE),"")</f>
        <v/>
      </c>
    </row>
    <row r="68" spans="3:10" x14ac:dyDescent="0.35">
      <c r="C68" t="str">
        <f>IFERROR(VLOOKUP(A68,'CY -  December 2016'!$B$6:$C$30,2,FALSE),"")</f>
        <v/>
      </c>
      <c r="J68" s="68" t="str">
        <f>IFERROR(VLOOKUP(E68,'CY -  December 2016'!$B$6:$C$30,2,FALSE),"")</f>
        <v/>
      </c>
    </row>
    <row r="69" spans="3:10" x14ac:dyDescent="0.35">
      <c r="C69" t="str">
        <f>IFERROR(VLOOKUP(A69,'CY -  December 2016'!$B$6:$C$30,2,FALSE),"")</f>
        <v/>
      </c>
      <c r="J69" s="68" t="str">
        <f>IFERROR(VLOOKUP(E69,'CY -  December 2016'!$B$6:$C$30,2,FALSE),"")</f>
        <v/>
      </c>
    </row>
    <row r="70" spans="3:10" x14ac:dyDescent="0.35">
      <c r="C70" t="str">
        <f>IFERROR(VLOOKUP(A70,'CY -  December 2016'!$B$6:$C$30,2,FALSE),"")</f>
        <v/>
      </c>
      <c r="J70" s="68" t="str">
        <f>IFERROR(VLOOKUP(E70,'CY -  December 2016'!$B$6:$C$30,2,FALSE),"")</f>
        <v/>
      </c>
    </row>
    <row r="71" spans="3:10" x14ac:dyDescent="0.35">
      <c r="C71" t="str">
        <f>IFERROR(VLOOKUP(A71,'CY -  December 2016'!$B$6:$C$30,2,FALSE),"")</f>
        <v/>
      </c>
      <c r="J71" s="68" t="str">
        <f>IFERROR(VLOOKUP(E71,'CY -  December 2016'!$B$6:$C$30,2,FALSE),"")</f>
        <v/>
      </c>
    </row>
    <row r="72" spans="3:10" x14ac:dyDescent="0.35">
      <c r="C72" t="str">
        <f>IFERROR(VLOOKUP(A72,'CY -  December 2016'!$B$6:$C$30,2,FALSE),"")</f>
        <v/>
      </c>
      <c r="J72" s="68" t="str">
        <f>IFERROR(VLOOKUP(E72,'CY -  December 2016'!$B$6:$C$30,2,FALSE),"")</f>
        <v/>
      </c>
    </row>
    <row r="73" spans="3:10" x14ac:dyDescent="0.35">
      <c r="C73" t="str">
        <f>IFERROR(VLOOKUP(A73,'CY -  December 2016'!$B$6:$C$30,2,FALSE),"")</f>
        <v/>
      </c>
      <c r="J73" s="68" t="str">
        <f>IFERROR(VLOOKUP(E73,'CY -  December 2016'!$B$6:$C$30,2,FALSE),"")</f>
        <v/>
      </c>
    </row>
    <row r="74" spans="3:10" x14ac:dyDescent="0.35">
      <c r="C74" t="str">
        <f>IFERROR(VLOOKUP(A74,'CY -  December 2016'!$B$6:$C$30,2,FALSE),"")</f>
        <v/>
      </c>
      <c r="J74" s="68" t="str">
        <f>IFERROR(VLOOKUP(E74,'CY -  December 2016'!$B$6:$C$30,2,FALSE),"")</f>
        <v/>
      </c>
    </row>
    <row r="75" spans="3:10" x14ac:dyDescent="0.35">
      <c r="C75" t="str">
        <f>IFERROR(VLOOKUP(A75,'CY -  December 2016'!$B$6:$C$30,2,FALSE),"")</f>
        <v/>
      </c>
      <c r="J75" s="68" t="str">
        <f>IFERROR(VLOOKUP(E75,'CY -  December 2016'!$B$6:$C$30,2,FALSE),"")</f>
        <v/>
      </c>
    </row>
    <row r="76" spans="3:10" x14ac:dyDescent="0.35">
      <c r="C76" t="str">
        <f>IFERROR(VLOOKUP(A76,'CY -  December 2016'!$B$6:$C$30,2,FALSE),"")</f>
        <v/>
      </c>
      <c r="J76" s="68" t="str">
        <f>IFERROR(VLOOKUP(E76,'CY -  December 2016'!$B$6:$C$30,2,FALSE),"")</f>
        <v/>
      </c>
    </row>
    <row r="77" spans="3:10" x14ac:dyDescent="0.35">
      <c r="C77" t="str">
        <f>IFERROR(VLOOKUP(A77,'CY -  December 2016'!$B$6:$C$30,2,FALSE),"")</f>
        <v/>
      </c>
      <c r="J77" s="68" t="str">
        <f>IFERROR(VLOOKUP(E77,'CY -  December 2016'!$B$6:$C$30,2,FALSE),"")</f>
        <v/>
      </c>
    </row>
    <row r="78" spans="3:10" x14ac:dyDescent="0.35">
      <c r="C78" t="str">
        <f>IFERROR(VLOOKUP(A78,'CY -  December 2016'!$B$6:$C$30,2,FALSE),"")</f>
        <v/>
      </c>
      <c r="J78" s="68" t="str">
        <f>IFERROR(VLOOKUP(E78,'CY -  December 2016'!$B$6:$C$30,2,FALSE),"")</f>
        <v/>
      </c>
    </row>
    <row r="79" spans="3:10" x14ac:dyDescent="0.35">
      <c r="C79" t="str">
        <f>IFERROR(VLOOKUP(A79,'CY -  December 2016'!$B$6:$C$30,2,FALSE),"")</f>
        <v/>
      </c>
      <c r="J79" s="68" t="str">
        <f>IFERROR(VLOOKUP(E79,'CY -  December 2016'!$B$6:$C$30,2,FALSE),"")</f>
        <v/>
      </c>
    </row>
    <row r="80" spans="3:10" x14ac:dyDescent="0.35">
      <c r="C80" t="str">
        <f>IFERROR(VLOOKUP(A80,'CY -  December 2016'!$B$6:$C$30,2,FALSE),"")</f>
        <v/>
      </c>
      <c r="J80" s="68" t="str">
        <f>IFERROR(VLOOKUP(E80,'CY -  December 2016'!$B$6:$C$30,2,FALSE),"")</f>
        <v/>
      </c>
    </row>
    <row r="81" spans="3:10" x14ac:dyDescent="0.35">
      <c r="C81" t="str">
        <f>IFERROR(VLOOKUP(A81,'CY -  December 2016'!$B$6:$C$30,2,FALSE),"")</f>
        <v/>
      </c>
      <c r="J81" s="68" t="str">
        <f>IFERROR(VLOOKUP(E81,'CY -  December 2016'!$B$6:$C$30,2,FALSE),"")</f>
        <v/>
      </c>
    </row>
    <row r="82" spans="3:10" x14ac:dyDescent="0.35">
      <c r="C82" t="str">
        <f>IFERROR(VLOOKUP(A82,'CY -  December 2016'!$B$6:$C$30,2,FALSE),"")</f>
        <v/>
      </c>
      <c r="J82" s="68" t="str">
        <f>IFERROR(VLOOKUP(E82,'CY -  December 2016'!$B$6:$C$30,2,FALSE),"")</f>
        <v/>
      </c>
    </row>
    <row r="83" spans="3:10" x14ac:dyDescent="0.35">
      <c r="C83" t="str">
        <f>IFERROR(VLOOKUP(A83,'CY -  December 2016'!$B$6:$C$30,2,FALSE),"")</f>
        <v/>
      </c>
      <c r="J83" s="68" t="str">
        <f>IFERROR(VLOOKUP(E83,'CY -  December 2016'!$B$6:$C$30,2,FALSE),"")</f>
        <v/>
      </c>
    </row>
    <row r="84" spans="3:10" x14ac:dyDescent="0.35">
      <c r="C84" t="str">
        <f>IFERROR(VLOOKUP(A84,'CY -  December 2016'!$B$6:$C$30,2,FALSE),"")</f>
        <v/>
      </c>
      <c r="J84" s="68" t="str">
        <f>IFERROR(VLOOKUP(E84,'CY -  December 2016'!$B$6:$C$30,2,FALSE),"")</f>
        <v/>
      </c>
    </row>
    <row r="85" spans="3:10" x14ac:dyDescent="0.35">
      <c r="C85" t="str">
        <f>IFERROR(VLOOKUP(A85,'CY -  December 2016'!$B$6:$C$30,2,FALSE),"")</f>
        <v/>
      </c>
      <c r="J85" s="68" t="str">
        <f>IFERROR(VLOOKUP(E85,'CY -  December 2016'!$B$6:$C$30,2,FALSE),"")</f>
        <v/>
      </c>
    </row>
    <row r="86" spans="3:10" x14ac:dyDescent="0.35">
      <c r="C86" t="str">
        <f>IFERROR(VLOOKUP(A86,'CY -  December 2016'!$B$6:$C$30,2,FALSE),"")</f>
        <v/>
      </c>
      <c r="J86" s="68" t="str">
        <f>IFERROR(VLOOKUP(E86,'CY -  December 2016'!$B$6:$C$30,2,FALSE),"")</f>
        <v/>
      </c>
    </row>
    <row r="87" spans="3:10" x14ac:dyDescent="0.35">
      <c r="C87" t="str">
        <f>IFERROR(VLOOKUP(A87,'CY -  December 2016'!$B$6:$C$30,2,FALSE),"")</f>
        <v/>
      </c>
      <c r="J87" s="68" t="str">
        <f>IFERROR(VLOOKUP(E87,'CY -  December 2016'!$B$6:$C$30,2,FALSE),"")</f>
        <v/>
      </c>
    </row>
    <row r="88" spans="3:10" x14ac:dyDescent="0.35">
      <c r="C88" t="str">
        <f>IFERROR(VLOOKUP(A88,'CY -  December 2016'!$B$6:$C$30,2,FALSE),"")</f>
        <v/>
      </c>
      <c r="J88" s="68" t="str">
        <f>IFERROR(VLOOKUP(E88,'CY -  December 2016'!$B$6:$C$30,2,FALSE),"")</f>
        <v/>
      </c>
    </row>
    <row r="89" spans="3:10" x14ac:dyDescent="0.35">
      <c r="C89" t="str">
        <f>IFERROR(VLOOKUP(A89,'CY -  December 2016'!$B$6:$C$30,2,FALSE),"")</f>
        <v/>
      </c>
      <c r="J89" s="68" t="str">
        <f>IFERROR(VLOOKUP(E89,'CY -  December 2016'!$B$6:$C$30,2,FALSE),"")</f>
        <v/>
      </c>
    </row>
    <row r="90" spans="3:10" x14ac:dyDescent="0.35">
      <c r="C90" t="str">
        <f>IFERROR(VLOOKUP(A90,'CY -  December 2016'!$B$6:$C$30,2,FALSE),"")</f>
        <v/>
      </c>
      <c r="J90" s="68" t="str">
        <f>IFERROR(VLOOKUP(E90,'CY -  December 2016'!$B$6:$C$30,2,FALSE),"")</f>
        <v/>
      </c>
    </row>
    <row r="91" spans="3:10" x14ac:dyDescent="0.35">
      <c r="C91" t="str">
        <f>IFERROR(VLOOKUP(A91,'CY -  December 2016'!$B$6:$C$30,2,FALSE),"")</f>
        <v/>
      </c>
      <c r="J91" s="68" t="str">
        <f>IFERROR(VLOOKUP(E91,'CY -  December 2016'!$B$6:$C$30,2,FALSE),"")</f>
        <v/>
      </c>
    </row>
    <row r="92" spans="3:10" x14ac:dyDescent="0.35">
      <c r="C92" t="str">
        <f>IFERROR(VLOOKUP(A92,'CY -  December 2016'!$B$6:$C$30,2,FALSE),"")</f>
        <v/>
      </c>
      <c r="J92" s="68" t="str">
        <f>IFERROR(VLOOKUP(E92,'CY -  December 2016'!$B$6:$C$30,2,FALSE),"")</f>
        <v/>
      </c>
    </row>
    <row r="93" spans="3:10" x14ac:dyDescent="0.35">
      <c r="C93" t="str">
        <f>IFERROR(VLOOKUP(A93,'CY -  December 2016'!$B$6:$C$30,2,FALSE),"")</f>
        <v/>
      </c>
      <c r="J93" s="68" t="str">
        <f>IFERROR(VLOOKUP(E93,'CY -  December 2016'!$B$6:$C$30,2,FALSE),"")</f>
        <v/>
      </c>
    </row>
    <row r="94" spans="3:10" x14ac:dyDescent="0.35">
      <c r="C94" t="str">
        <f>IFERROR(VLOOKUP(A94,'CY -  December 2016'!$B$6:$C$30,2,FALSE),"")</f>
        <v/>
      </c>
      <c r="J94" s="68" t="str">
        <f>IFERROR(VLOOKUP(E94,'CY -  December 2016'!$B$6:$C$30,2,FALSE),"")</f>
        <v/>
      </c>
    </row>
    <row r="95" spans="3:10" x14ac:dyDescent="0.35">
      <c r="C95" t="str">
        <f>IFERROR(VLOOKUP(A95,'CY -  December 2016'!$B$6:$C$30,2,FALSE),"")</f>
        <v/>
      </c>
      <c r="J95" s="68" t="str">
        <f>IFERROR(VLOOKUP(E95,'CY -  December 2016'!$B$6:$C$30,2,FALSE),"")</f>
        <v/>
      </c>
    </row>
    <row r="96" spans="3:10" x14ac:dyDescent="0.35">
      <c r="C96" t="str">
        <f>IFERROR(VLOOKUP(A96,'CY -  December 2016'!$B$6:$C$30,2,FALSE),"")</f>
        <v/>
      </c>
      <c r="J96" s="68" t="str">
        <f>IFERROR(VLOOKUP(E96,'CY -  December 2016'!$B$6:$C$30,2,FALSE),"")</f>
        <v/>
      </c>
    </row>
    <row r="97" spans="3:10" x14ac:dyDescent="0.35">
      <c r="C97" t="str">
        <f>IFERROR(VLOOKUP(A97,'CY -  December 2016'!$B$6:$C$30,2,FALSE),"")</f>
        <v/>
      </c>
      <c r="J97" s="68" t="str">
        <f>IFERROR(VLOOKUP(E97,'CY -  December 2016'!$B$6:$C$30,2,FALSE),"")</f>
        <v/>
      </c>
    </row>
    <row r="98" spans="3:10" x14ac:dyDescent="0.35">
      <c r="C98" t="str">
        <f>IFERROR(VLOOKUP(A98,'CY -  December 2016'!$B$6:$C$30,2,FALSE),"")</f>
        <v/>
      </c>
      <c r="J98" s="68" t="str">
        <f>IFERROR(VLOOKUP(E98,'CY -  December 2016'!$B$6:$C$30,2,FALSE),"")</f>
        <v/>
      </c>
    </row>
    <row r="99" spans="3:10" x14ac:dyDescent="0.35">
      <c r="C99" t="str">
        <f>IFERROR(VLOOKUP(A99,'CY -  December 2016'!$B$6:$C$30,2,FALSE),"")</f>
        <v/>
      </c>
      <c r="J99" s="68" t="str">
        <f>IFERROR(VLOOKUP(E99,'CY -  December 2016'!$B$6:$C$30,2,FALSE),"")</f>
        <v/>
      </c>
    </row>
    <row r="100" spans="3:10" x14ac:dyDescent="0.35">
      <c r="C100" t="str">
        <f>IFERROR(VLOOKUP(A100,'CY -  December 2016'!$B$6:$C$30,2,FALSE),"")</f>
        <v/>
      </c>
      <c r="J100" s="68" t="str">
        <f>IFERROR(VLOOKUP(E100,'CY -  December 2016'!$B$6:$C$30,2,FALSE),"")</f>
        <v/>
      </c>
    </row>
    <row r="101" spans="3:10" x14ac:dyDescent="0.35">
      <c r="C101" t="str">
        <f>IFERROR(VLOOKUP(A101,'CY -  December 2016'!$B$6:$C$30,2,FALSE),"")</f>
        <v/>
      </c>
      <c r="J101" s="68" t="str">
        <f>IFERROR(VLOOKUP(E101,'CY -  December 2016'!$B$6:$C$30,2,FALSE),"")</f>
        <v/>
      </c>
    </row>
    <row r="102" spans="3:10" x14ac:dyDescent="0.35">
      <c r="C102" t="str">
        <f>IFERROR(VLOOKUP(A102,'CY -  December 2016'!$B$6:$C$30,2,FALSE),"")</f>
        <v/>
      </c>
      <c r="J102" s="68" t="str">
        <f>IFERROR(VLOOKUP(E102,'CY -  December 2016'!$B$6:$C$30,2,FALSE),"")</f>
        <v/>
      </c>
    </row>
    <row r="103" spans="3:10" x14ac:dyDescent="0.35">
      <c r="C103" t="str">
        <f>IFERROR(VLOOKUP(A103,'CY -  December 2016'!$B$6:$C$30,2,FALSE),"")</f>
        <v/>
      </c>
      <c r="J103" s="68" t="str">
        <f>IFERROR(VLOOKUP(E103,'CY -  December 2016'!$B$6:$C$30,2,FALSE),"")</f>
        <v/>
      </c>
    </row>
    <row r="104" spans="3:10" x14ac:dyDescent="0.35">
      <c r="C104" t="str">
        <f>IFERROR(VLOOKUP(A104,'CY -  December 2016'!$B$6:$C$30,2,FALSE),"")</f>
        <v/>
      </c>
      <c r="J104" s="68" t="str">
        <f>IFERROR(VLOOKUP(E104,'CY -  December 2016'!$B$6:$C$30,2,FALSE),"")</f>
        <v/>
      </c>
    </row>
    <row r="105" spans="3:10" x14ac:dyDescent="0.35">
      <c r="C105" t="str">
        <f>IFERROR(VLOOKUP(A105,'CY -  December 2016'!$B$6:$C$30,2,FALSE),"")</f>
        <v/>
      </c>
      <c r="J105" s="68" t="str">
        <f>IFERROR(VLOOKUP(E105,'CY -  December 2016'!$B$6:$C$30,2,FALSE),"")</f>
        <v/>
      </c>
    </row>
    <row r="106" spans="3:10" x14ac:dyDescent="0.35">
      <c r="C106" t="str">
        <f>IFERROR(VLOOKUP(A106,'CY -  December 2016'!$B$6:$C$30,2,FALSE),"")</f>
        <v/>
      </c>
      <c r="J106" s="68" t="str">
        <f>IFERROR(VLOOKUP(E106,'CY -  December 2016'!$B$6:$C$30,2,FALSE),"")</f>
        <v/>
      </c>
    </row>
    <row r="107" spans="3:10" x14ac:dyDescent="0.35">
      <c r="C107" t="str">
        <f>IFERROR(VLOOKUP(A107,'CY -  December 2016'!$B$6:$C$30,2,FALSE),"")</f>
        <v/>
      </c>
      <c r="J107" s="68" t="str">
        <f>IFERROR(VLOOKUP(E107,'CY -  December 2016'!$B$6:$C$30,2,FALSE),"")</f>
        <v/>
      </c>
    </row>
    <row r="108" spans="3:10" x14ac:dyDescent="0.35">
      <c r="C108" t="str">
        <f>IFERROR(VLOOKUP(A108,'CY -  December 2016'!$B$6:$C$30,2,FALSE),"")</f>
        <v/>
      </c>
      <c r="J108" s="68" t="str">
        <f>IFERROR(VLOOKUP(E108,'CY -  December 2016'!$B$6:$C$30,2,FALSE),"")</f>
        <v/>
      </c>
    </row>
    <row r="109" spans="3:10" x14ac:dyDescent="0.35">
      <c r="C109" t="str">
        <f>IFERROR(VLOOKUP(A109,'CY -  December 2016'!$B$6:$C$30,2,FALSE),"")</f>
        <v/>
      </c>
      <c r="J109" s="68" t="str">
        <f>IFERROR(VLOOKUP(E109,'CY -  December 2016'!$B$6:$C$30,2,FALSE),"")</f>
        <v/>
      </c>
    </row>
    <row r="110" spans="3:10" x14ac:dyDescent="0.35">
      <c r="C110" t="str">
        <f>IFERROR(VLOOKUP(A110,'CY -  December 2016'!$B$6:$C$30,2,FALSE),"")</f>
        <v/>
      </c>
      <c r="J110" s="68" t="str">
        <f>IFERROR(VLOOKUP(E110,'CY -  December 2016'!$B$6:$C$30,2,FALSE),"")</f>
        <v/>
      </c>
    </row>
    <row r="111" spans="3:10" x14ac:dyDescent="0.35">
      <c r="C111" t="str">
        <f>IFERROR(VLOOKUP(A111,'CY -  December 2016'!$B$6:$C$30,2,FALSE),"")</f>
        <v/>
      </c>
      <c r="J111" s="68" t="str">
        <f>IFERROR(VLOOKUP(E111,'CY -  December 2016'!$B$6:$C$30,2,FALSE),"")</f>
        <v/>
      </c>
    </row>
    <row r="112" spans="3:10" x14ac:dyDescent="0.35">
      <c r="C112" t="str">
        <f>IFERROR(VLOOKUP(A112,'CY -  December 2016'!$B$6:$C$30,2,FALSE),"")</f>
        <v/>
      </c>
      <c r="J112" s="68" t="str">
        <f>IFERROR(VLOOKUP(E112,'CY -  December 2016'!$B$6:$C$30,2,FALSE),"")</f>
        <v/>
      </c>
    </row>
    <row r="113" spans="3:10" x14ac:dyDescent="0.35">
      <c r="C113" t="str">
        <f>IFERROR(VLOOKUP(A113,'CY -  December 2016'!$B$6:$C$30,2,FALSE),"")</f>
        <v/>
      </c>
      <c r="J113" s="68" t="str">
        <f>IFERROR(VLOOKUP(E113,'CY -  December 2016'!$B$6:$C$30,2,FALSE),"")</f>
        <v/>
      </c>
    </row>
    <row r="114" spans="3:10" x14ac:dyDescent="0.35">
      <c r="C114" t="str">
        <f>IFERROR(VLOOKUP(A114,'CY -  December 2016'!$B$6:$C$30,2,FALSE),"")</f>
        <v/>
      </c>
      <c r="J114" s="68" t="str">
        <f>IFERROR(VLOOKUP(E114,'CY -  December 2016'!$B$6:$C$30,2,FALSE),"")</f>
        <v/>
      </c>
    </row>
    <row r="115" spans="3:10" x14ac:dyDescent="0.35">
      <c r="C115" t="str">
        <f>IFERROR(VLOOKUP(A115,'CY -  December 2016'!$B$6:$C$30,2,FALSE),"")</f>
        <v/>
      </c>
      <c r="J115" s="68" t="str">
        <f>IFERROR(VLOOKUP(E115,'CY -  December 2016'!$B$6:$C$30,2,FALSE),"")</f>
        <v/>
      </c>
    </row>
    <row r="116" spans="3:10" x14ac:dyDescent="0.35">
      <c r="C116" t="str">
        <f>IFERROR(VLOOKUP(A116,'CY -  December 2016'!$B$6:$C$30,2,FALSE),"")</f>
        <v/>
      </c>
      <c r="J116" s="68" t="str">
        <f>IFERROR(VLOOKUP(E116,'CY -  December 2016'!$B$6:$C$30,2,FALSE),"")</f>
        <v/>
      </c>
    </row>
    <row r="117" spans="3:10" x14ac:dyDescent="0.35">
      <c r="C117" t="str">
        <f>IFERROR(VLOOKUP(A117,'CY -  December 2016'!$B$6:$C$30,2,FALSE),"")</f>
        <v/>
      </c>
      <c r="J117" s="68" t="str">
        <f>IFERROR(VLOOKUP(E117,'CY -  December 2016'!$B$6:$C$30,2,FALSE),"")</f>
        <v/>
      </c>
    </row>
    <row r="118" spans="3:10" x14ac:dyDescent="0.35">
      <c r="C118" t="str">
        <f>IFERROR(VLOOKUP(A118,'CY -  December 2016'!$B$6:$C$30,2,FALSE),"")</f>
        <v/>
      </c>
      <c r="J118" s="68" t="str">
        <f>IFERROR(VLOOKUP(E118,'CY -  December 2016'!$B$6:$C$30,2,FALSE),"")</f>
        <v/>
      </c>
    </row>
    <row r="119" spans="3:10" x14ac:dyDescent="0.35">
      <c r="C119" t="str">
        <f>IFERROR(VLOOKUP(A119,'CY -  December 2016'!$B$6:$C$30,2,FALSE),"")</f>
        <v/>
      </c>
      <c r="J119" s="68" t="str">
        <f>IFERROR(VLOOKUP(E119,'CY -  December 2016'!$B$6:$C$30,2,FALSE),"")</f>
        <v/>
      </c>
    </row>
    <row r="120" spans="3:10" x14ac:dyDescent="0.35">
      <c r="C120" t="str">
        <f>IFERROR(VLOOKUP(A120,'CY -  December 2016'!$B$6:$C$30,2,FALSE),"")</f>
        <v/>
      </c>
      <c r="J120" s="68" t="str">
        <f>IFERROR(VLOOKUP(E120,'CY -  December 2016'!$B$6:$C$30,2,FALSE),"")</f>
        <v/>
      </c>
    </row>
    <row r="121" spans="3:10" x14ac:dyDescent="0.35">
      <c r="C121" t="str">
        <f>IFERROR(VLOOKUP(A121,'CY -  December 2016'!$B$6:$C$30,2,FALSE),"")</f>
        <v/>
      </c>
      <c r="J121" s="68" t="str">
        <f>IFERROR(VLOOKUP(E121,'CY -  December 2016'!$B$6:$C$30,2,FALSE),"")</f>
        <v/>
      </c>
    </row>
    <row r="122" spans="3:10" x14ac:dyDescent="0.35">
      <c r="C122" t="str">
        <f>IFERROR(VLOOKUP(A122,'CY -  December 2016'!$B$6:$C$30,2,FALSE),"")</f>
        <v/>
      </c>
      <c r="J122" s="68" t="str">
        <f>IFERROR(VLOOKUP(E122,'CY -  December 2016'!$B$6:$C$30,2,FALSE),"")</f>
        <v/>
      </c>
    </row>
    <row r="123" spans="3:10" x14ac:dyDescent="0.35">
      <c r="C123" t="str">
        <f>IFERROR(VLOOKUP(A123,'CY -  December 2016'!$B$6:$C$30,2,FALSE),"")</f>
        <v/>
      </c>
      <c r="J123" s="68" t="str">
        <f>IFERROR(VLOOKUP(E123,'CY -  December 2016'!$B$6:$C$30,2,FALSE),"")</f>
        <v/>
      </c>
    </row>
    <row r="124" spans="3:10" x14ac:dyDescent="0.35">
      <c r="C124" t="str">
        <f>IFERROR(VLOOKUP(A124,'CY -  December 2016'!$B$6:$C$30,2,FALSE),"")</f>
        <v/>
      </c>
      <c r="J124" s="68" t="str">
        <f>IFERROR(VLOOKUP(E124,'CY -  December 2016'!$B$6:$C$30,2,FALSE),"")</f>
        <v/>
      </c>
    </row>
    <row r="125" spans="3:10" x14ac:dyDescent="0.35">
      <c r="C125" t="str">
        <f>IFERROR(VLOOKUP(A125,'CY -  December 2016'!$B$6:$C$30,2,FALSE),"")</f>
        <v/>
      </c>
      <c r="J125" s="68" t="str">
        <f>IFERROR(VLOOKUP(E125,'CY -  December 2016'!$B$6:$C$30,2,FALSE),"")</f>
        <v/>
      </c>
    </row>
    <row r="126" spans="3:10" x14ac:dyDescent="0.35">
      <c r="C126" t="str">
        <f>IFERROR(VLOOKUP(A126,'CY -  December 2016'!$B$6:$C$30,2,FALSE),"")</f>
        <v/>
      </c>
      <c r="J126" s="68" t="str">
        <f>IFERROR(VLOOKUP(E126,'CY -  December 2016'!$B$6:$C$30,2,FALSE),"")</f>
        <v/>
      </c>
    </row>
    <row r="127" spans="3:10" x14ac:dyDescent="0.35">
      <c r="C127" t="str">
        <f>IFERROR(VLOOKUP(A127,'CY -  December 2016'!$B$6:$C$30,2,FALSE),"")</f>
        <v/>
      </c>
      <c r="J127" s="68" t="str">
        <f>IFERROR(VLOOKUP(E127,'CY -  December 2016'!$B$6:$C$30,2,FALSE),"")</f>
        <v/>
      </c>
    </row>
    <row r="128" spans="3:10" x14ac:dyDescent="0.35">
      <c r="C128" t="str">
        <f>IFERROR(VLOOKUP(A128,'CY -  December 2016'!$B$6:$C$30,2,FALSE),"")</f>
        <v/>
      </c>
      <c r="J128" s="68" t="str">
        <f>IFERROR(VLOOKUP(E128,'CY -  December 2016'!$B$6:$C$30,2,FALSE),"")</f>
        <v/>
      </c>
    </row>
    <row r="129" spans="3:10" x14ac:dyDescent="0.35">
      <c r="C129" t="str">
        <f>IFERROR(VLOOKUP(A129,'CY -  December 2016'!$B$6:$C$30,2,FALSE),"")</f>
        <v/>
      </c>
      <c r="J129" s="68" t="str">
        <f>IFERROR(VLOOKUP(E129,'CY -  December 2016'!$B$6:$C$30,2,FALSE),"")</f>
        <v/>
      </c>
    </row>
    <row r="130" spans="3:10" x14ac:dyDescent="0.35">
      <c r="C130" t="str">
        <f>IFERROR(VLOOKUP(A130,'CY -  December 2016'!$B$6:$C$30,2,FALSE),"")</f>
        <v/>
      </c>
      <c r="J130" s="68" t="str">
        <f>IFERROR(VLOOKUP(E130,'CY -  December 2016'!$B$6:$C$30,2,FALSE),"")</f>
        <v/>
      </c>
    </row>
    <row r="131" spans="3:10" x14ac:dyDescent="0.35">
      <c r="C131" t="str">
        <f>IFERROR(VLOOKUP(A131,'CY -  December 2016'!$B$6:$C$30,2,FALSE),"")</f>
        <v/>
      </c>
      <c r="J131" s="68" t="str">
        <f>IFERROR(VLOOKUP(E131,'CY -  December 2016'!$B$6:$C$30,2,FALSE),"")</f>
        <v/>
      </c>
    </row>
    <row r="132" spans="3:10" x14ac:dyDescent="0.35">
      <c r="C132" t="str">
        <f>IFERROR(VLOOKUP(A132,'CY -  December 2016'!$B$6:$C$30,2,FALSE),"")</f>
        <v/>
      </c>
      <c r="J132" s="68" t="str">
        <f>IFERROR(VLOOKUP(E132,'CY -  December 2016'!$B$6:$C$30,2,FALSE),"")</f>
        <v/>
      </c>
    </row>
    <row r="133" spans="3:10" x14ac:dyDescent="0.35">
      <c r="C133" t="str">
        <f>IFERROR(VLOOKUP(A133,'CY -  December 2016'!$B$6:$C$30,2,FALSE),"")</f>
        <v/>
      </c>
      <c r="J133" s="68" t="str">
        <f>IFERROR(VLOOKUP(E133,'CY -  December 2016'!$B$6:$C$30,2,FALSE),"")</f>
        <v/>
      </c>
    </row>
    <row r="134" spans="3:10" x14ac:dyDescent="0.35">
      <c r="C134" t="str">
        <f>IFERROR(VLOOKUP(A134,'CY -  December 2016'!$B$6:$C$30,2,FALSE),"")</f>
        <v/>
      </c>
      <c r="J134" s="68" t="str">
        <f>IFERROR(VLOOKUP(E134,'CY -  December 2016'!$B$6:$C$30,2,FALSE),"")</f>
        <v/>
      </c>
    </row>
    <row r="135" spans="3:10" x14ac:dyDescent="0.35">
      <c r="C135" t="str">
        <f>IFERROR(VLOOKUP(A135,'CY -  December 2016'!$B$6:$C$30,2,FALSE),"")</f>
        <v/>
      </c>
      <c r="J135" s="68" t="str">
        <f>IFERROR(VLOOKUP(E135,'CY -  December 2016'!$B$6:$C$30,2,FALSE),"")</f>
        <v/>
      </c>
    </row>
    <row r="136" spans="3:10" x14ac:dyDescent="0.35">
      <c r="C136" t="str">
        <f>IFERROR(VLOOKUP(A136,'CY -  December 2016'!$B$6:$C$30,2,FALSE),"")</f>
        <v/>
      </c>
      <c r="J136" s="68" t="str">
        <f>IFERROR(VLOOKUP(E136,'CY -  December 2016'!$B$6:$C$30,2,FALSE),"")</f>
        <v/>
      </c>
    </row>
    <row r="137" spans="3:10" x14ac:dyDescent="0.35">
      <c r="C137" t="str">
        <f>IFERROR(VLOOKUP(A137,'CY -  December 2016'!$B$6:$C$30,2,FALSE),"")</f>
        <v/>
      </c>
      <c r="J137" s="68" t="str">
        <f>IFERROR(VLOOKUP(E137,'CY -  December 2016'!$B$6:$C$30,2,FALSE),"")</f>
        <v/>
      </c>
    </row>
    <row r="138" spans="3:10" x14ac:dyDescent="0.35">
      <c r="C138" t="str">
        <f>IFERROR(VLOOKUP(A138,'CY -  December 2016'!$B$6:$C$30,2,FALSE),"")</f>
        <v/>
      </c>
      <c r="J138" s="68" t="str">
        <f>IFERROR(VLOOKUP(E138,'CY -  December 2016'!$B$6:$C$30,2,FALSE),"")</f>
        <v/>
      </c>
    </row>
    <row r="139" spans="3:10" x14ac:dyDescent="0.35">
      <c r="C139" t="str">
        <f>IFERROR(VLOOKUP(A139,'CY -  December 2016'!$B$6:$C$30,2,FALSE),"")</f>
        <v/>
      </c>
      <c r="J139" s="68" t="str">
        <f>IFERROR(VLOOKUP(E139,'CY -  December 2016'!$B$6:$C$30,2,FALSE),"")</f>
        <v/>
      </c>
    </row>
    <row r="140" spans="3:10" x14ac:dyDescent="0.35">
      <c r="C140" t="str">
        <f>IFERROR(VLOOKUP(A140,'CY -  December 2016'!$B$6:$C$30,2,FALSE),"")</f>
        <v/>
      </c>
      <c r="J140" s="68" t="str">
        <f>IFERROR(VLOOKUP(E140,'CY -  December 2016'!$B$6:$C$30,2,FALSE),"")</f>
        <v/>
      </c>
    </row>
    <row r="141" spans="3:10" x14ac:dyDescent="0.35">
      <c r="C141" t="str">
        <f>IFERROR(VLOOKUP(A141,'CY -  December 2016'!$B$6:$C$30,2,FALSE),"")</f>
        <v/>
      </c>
      <c r="J141" s="68" t="str">
        <f>IFERROR(VLOOKUP(E141,'CY -  December 2016'!$B$6:$C$30,2,FALSE),"")</f>
        <v/>
      </c>
    </row>
    <row r="142" spans="3:10" x14ac:dyDescent="0.35">
      <c r="C142" t="str">
        <f>IFERROR(VLOOKUP(A142,'CY -  December 2016'!$B$6:$C$30,2,FALSE),"")</f>
        <v/>
      </c>
      <c r="J142" s="68" t="str">
        <f>IFERROR(VLOOKUP(E142,'CY -  December 2016'!$B$6:$C$30,2,FALSE),"")</f>
        <v/>
      </c>
    </row>
    <row r="143" spans="3:10" x14ac:dyDescent="0.35">
      <c r="C143" t="str">
        <f>IFERROR(VLOOKUP(A143,'CY -  December 2016'!$B$6:$C$30,2,FALSE),"")</f>
        <v/>
      </c>
      <c r="J143" s="68" t="str">
        <f>IFERROR(VLOOKUP(E143,'CY -  December 2016'!$B$6:$C$30,2,FALSE),"")</f>
        <v/>
      </c>
    </row>
    <row r="144" spans="3:10" x14ac:dyDescent="0.35">
      <c r="C144" t="str">
        <f>IFERROR(VLOOKUP(A144,'CY -  December 2016'!$B$6:$C$30,2,FALSE),"")</f>
        <v/>
      </c>
      <c r="J144" s="68" t="str">
        <f>IFERROR(VLOOKUP(E144,'CY -  December 2016'!$B$6:$C$30,2,FALSE),"")</f>
        <v/>
      </c>
    </row>
    <row r="145" spans="3:10" x14ac:dyDescent="0.35">
      <c r="C145" t="str">
        <f>IFERROR(VLOOKUP(A145,'CY -  December 2016'!$B$6:$C$30,2,FALSE),"")</f>
        <v/>
      </c>
      <c r="J145" s="68" t="str">
        <f>IFERROR(VLOOKUP(E145,'CY -  December 2016'!$B$6:$C$30,2,FALSE),"")</f>
        <v/>
      </c>
    </row>
    <row r="146" spans="3:10" x14ac:dyDescent="0.35">
      <c r="C146" t="str">
        <f>IFERROR(VLOOKUP(A146,'CY -  December 2016'!$B$6:$C$30,2,FALSE),"")</f>
        <v/>
      </c>
      <c r="J146" s="68" t="str">
        <f>IFERROR(VLOOKUP(E146,'CY -  December 2016'!$B$6:$C$30,2,FALSE),"")</f>
        <v/>
      </c>
    </row>
    <row r="147" spans="3:10" x14ac:dyDescent="0.35">
      <c r="C147" t="str">
        <f>IFERROR(VLOOKUP(A147,'CY -  December 2016'!$B$6:$C$30,2,FALSE),"")</f>
        <v/>
      </c>
      <c r="J147" s="68" t="str">
        <f>IFERROR(VLOOKUP(E147,'CY -  December 2016'!$B$6:$C$30,2,FALSE),"")</f>
        <v/>
      </c>
    </row>
    <row r="148" spans="3:10" x14ac:dyDescent="0.35">
      <c r="C148" t="str">
        <f>IFERROR(VLOOKUP(A148,'CY -  December 2016'!$B$6:$C$30,2,FALSE),"")</f>
        <v/>
      </c>
      <c r="J148" s="71" t="str">
        <f>IFERROR(VLOOKUP(E148,'CY -  December 2016'!$B$6:$C$30,2,FALSE),"")</f>
        <v/>
      </c>
    </row>
    <row r="149" spans="3:10" x14ac:dyDescent="0.35">
      <c r="C149" t="str">
        <f>IFERROR(VLOOKUP(A149,'CY -  December 2016'!$B$6:$C$30,2,FALSE),"")</f>
        <v/>
      </c>
      <c r="J149" s="71" t="str">
        <f>IFERROR(VLOOKUP(E149,'CY -  December 2016'!$B$6:$C$30,2,FALSE),"")</f>
        <v/>
      </c>
    </row>
    <row r="150" spans="3:10" x14ac:dyDescent="0.35">
      <c r="C150" t="str">
        <f>IFERROR(VLOOKUP(A150,'CY -  December 2016'!$B$6:$C$30,2,FALSE),"")</f>
        <v/>
      </c>
      <c r="J150" s="71" t="str">
        <f>IFERROR(VLOOKUP(E150,'CY -  December 2016'!$B$6:$C$30,2,FALSE),"")</f>
        <v/>
      </c>
    </row>
    <row r="151" spans="3:10" x14ac:dyDescent="0.35">
      <c r="C151" t="str">
        <f>IFERROR(VLOOKUP(A151,'CY -  December 2016'!$B$6:$C$30,2,FALSE),"")</f>
        <v/>
      </c>
      <c r="J151" s="71" t="str">
        <f>IFERROR(VLOOKUP(E151,'CY -  December 2016'!$B$6:$C$30,2,FALSE),"")</f>
        <v/>
      </c>
    </row>
    <row r="152" spans="3:10" x14ac:dyDescent="0.35">
      <c r="C152" t="str">
        <f>IFERROR(VLOOKUP(A152,'CY -  December 2016'!$B$6:$C$30,2,FALSE),"")</f>
        <v/>
      </c>
      <c r="J152" s="71" t="str">
        <f>IFERROR(VLOOKUP(E152,'CY -  December 2016'!$B$6:$C$30,2,FALSE),"")</f>
        <v/>
      </c>
    </row>
    <row r="153" spans="3:10" x14ac:dyDescent="0.35">
      <c r="C153" t="str">
        <f>IFERROR(VLOOKUP(A153,'CY -  December 2016'!$B$6:$C$30,2,FALSE),"")</f>
        <v/>
      </c>
      <c r="J153" s="71" t="str">
        <f>IFERROR(VLOOKUP(E153,'CY -  December 2016'!$B$6:$C$30,2,FALSE),"")</f>
        <v/>
      </c>
    </row>
    <row r="154" spans="3:10" x14ac:dyDescent="0.35">
      <c r="C154" t="str">
        <f>IFERROR(VLOOKUP(A154,'CY -  December 2016'!$B$6:$C$30,2,FALSE),"")</f>
        <v/>
      </c>
      <c r="J154" s="71" t="str">
        <f>IFERROR(VLOOKUP(E154,'CY -  December 2016'!$B$6:$C$30,2,FALSE),"")</f>
        <v/>
      </c>
    </row>
    <row r="155" spans="3:10" x14ac:dyDescent="0.35">
      <c r="C155" t="str">
        <f>IFERROR(VLOOKUP(A155,'CY -  December 2016'!$B$6:$C$30,2,FALSE),"")</f>
        <v/>
      </c>
      <c r="J155" s="71" t="str">
        <f>IFERROR(VLOOKUP(E155,'CY -  December 2016'!$B$6:$C$30,2,FALSE),"")</f>
        <v/>
      </c>
    </row>
    <row r="156" spans="3:10" x14ac:dyDescent="0.35">
      <c r="C156" t="str">
        <f>IFERROR(VLOOKUP(A156,'CY -  December 2016'!$B$6:$C$30,2,FALSE),"")</f>
        <v/>
      </c>
      <c r="J156" s="71" t="str">
        <f>IFERROR(VLOOKUP(E156,'CY -  December 2016'!$B$6:$C$30,2,FALSE),"")</f>
        <v/>
      </c>
    </row>
    <row r="157" spans="3:10" x14ac:dyDescent="0.35">
      <c r="C157" t="str">
        <f>IFERROR(VLOOKUP(A157,'CY -  December 2016'!$B$6:$C$30,2,FALSE),"")</f>
        <v/>
      </c>
      <c r="J157" s="71" t="str">
        <f>IFERROR(VLOOKUP(E157,'CY -  December 2016'!$B$6:$C$30,2,FALSE),"")</f>
        <v/>
      </c>
    </row>
    <row r="158" spans="3:10" x14ac:dyDescent="0.35">
      <c r="C158" t="str">
        <f>IFERROR(VLOOKUP(A158,'CY -  December 2016'!$B$6:$C$30,2,FALSE),"")</f>
        <v/>
      </c>
      <c r="J158" s="71" t="str">
        <f>IFERROR(VLOOKUP(E158,'CY -  December 2016'!$B$6:$C$30,2,FALSE),"")</f>
        <v/>
      </c>
    </row>
    <row r="159" spans="3:10" x14ac:dyDescent="0.35">
      <c r="C159" t="str">
        <f>IFERROR(VLOOKUP(A159,'CY -  December 2016'!$B$6:$C$30,2,FALSE),"")</f>
        <v/>
      </c>
      <c r="J159" s="71" t="str">
        <f>IFERROR(VLOOKUP(E159,'CY -  December 2016'!$B$6:$C$30,2,FALSE),"")</f>
        <v/>
      </c>
    </row>
    <row r="160" spans="3:10" x14ac:dyDescent="0.35">
      <c r="C160" t="str">
        <f>IFERROR(VLOOKUP(A160,'CY -  December 2016'!$B$6:$C$30,2,FALSE),"")</f>
        <v/>
      </c>
      <c r="J160" s="71" t="str">
        <f>IFERROR(VLOOKUP(E160,'CY -  December 2016'!$B$6:$C$30,2,FALSE),"")</f>
        <v/>
      </c>
    </row>
    <row r="161" spans="3:10" x14ac:dyDescent="0.35">
      <c r="C161" t="str">
        <f>IFERROR(VLOOKUP(A161,'CY -  December 2016'!$B$6:$C$30,2,FALSE),"")</f>
        <v/>
      </c>
      <c r="J161" s="71" t="str">
        <f>IFERROR(VLOOKUP(E161,'CY -  December 2016'!$B$6:$C$30,2,FALSE),"")</f>
        <v/>
      </c>
    </row>
    <row r="162" spans="3:10" x14ac:dyDescent="0.35">
      <c r="C162" t="str">
        <f>IFERROR(VLOOKUP(A162,'CY -  December 2016'!$B$6:$C$30,2,FALSE),"")</f>
        <v/>
      </c>
      <c r="J162" s="71" t="str">
        <f>IFERROR(VLOOKUP(E162,'CY -  December 2016'!$B$6:$C$30,2,FALSE),"")</f>
        <v/>
      </c>
    </row>
    <row r="163" spans="3:10" x14ac:dyDescent="0.35">
      <c r="C163" t="str">
        <f>IFERROR(VLOOKUP(A163,'CY -  December 2016'!$B$6:$C$30,2,FALSE),"")</f>
        <v/>
      </c>
      <c r="J163" s="71" t="str">
        <f>IFERROR(VLOOKUP(E163,'CY -  December 2016'!$B$6:$C$30,2,FALSE),"")</f>
        <v/>
      </c>
    </row>
    <row r="164" spans="3:10" x14ac:dyDescent="0.35">
      <c r="C164" t="str">
        <f>IFERROR(VLOOKUP(A164,'CY -  December 2016'!$B$6:$C$30,2,FALSE),"")</f>
        <v/>
      </c>
      <c r="J164" s="71" t="str">
        <f>IFERROR(VLOOKUP(E164,'CY -  December 2016'!$B$6:$C$30,2,FALSE),"")</f>
        <v/>
      </c>
    </row>
    <row r="165" spans="3:10" x14ac:dyDescent="0.35">
      <c r="C165" t="str">
        <f>IFERROR(VLOOKUP(A165,'CY -  December 2016'!$B$6:$C$30,2,FALSE),"")</f>
        <v/>
      </c>
      <c r="J165" s="71" t="str">
        <f>IFERROR(VLOOKUP(E165,'CY -  December 2016'!$B$6:$C$30,2,FALSE),"")</f>
        <v/>
      </c>
    </row>
    <row r="166" spans="3:10" x14ac:dyDescent="0.35">
      <c r="C166" t="str">
        <f>IFERROR(VLOOKUP(A166,'CY -  December 2016'!$B$6:$C$30,2,FALSE),"")</f>
        <v/>
      </c>
      <c r="J166" s="71" t="str">
        <f>IFERROR(VLOOKUP(E166,'CY -  December 2016'!$B$6:$C$30,2,FALSE),"")</f>
        <v/>
      </c>
    </row>
    <row r="167" spans="3:10" x14ac:dyDescent="0.35">
      <c r="C167" t="str">
        <f>IFERROR(VLOOKUP(A167,'CY -  December 2016'!$B$6:$C$30,2,FALSE),"")</f>
        <v/>
      </c>
      <c r="J167" s="71" t="str">
        <f>IFERROR(VLOOKUP(E167,'CY -  December 2016'!$B$6:$C$30,2,FALSE),"")</f>
        <v/>
      </c>
    </row>
    <row r="168" spans="3:10" x14ac:dyDescent="0.35">
      <c r="C168" t="str">
        <f>IFERROR(VLOOKUP(A168,'CY -  December 2016'!$B$6:$C$30,2,FALSE),"")</f>
        <v/>
      </c>
      <c r="J168" s="71" t="str">
        <f>IFERROR(VLOOKUP(E168,'CY -  December 2016'!$B$6:$C$30,2,FALSE),"")</f>
        <v/>
      </c>
    </row>
    <row r="169" spans="3:10" x14ac:dyDescent="0.35">
      <c r="C169" t="str">
        <f>IFERROR(VLOOKUP(A169,'CY -  December 2016'!$B$6:$C$30,2,FALSE),"")</f>
        <v/>
      </c>
      <c r="J169" s="71" t="str">
        <f>IFERROR(VLOOKUP(E169,'CY -  December 2016'!$B$6:$C$30,2,FALSE),"")</f>
        <v/>
      </c>
    </row>
    <row r="170" spans="3:10" x14ac:dyDescent="0.35">
      <c r="C170" t="str">
        <f>IFERROR(VLOOKUP(A170,'CY -  December 2016'!$B$6:$C$30,2,FALSE),"")</f>
        <v/>
      </c>
      <c r="J170" s="71" t="str">
        <f>IFERROR(VLOOKUP(E170,'CY -  December 2016'!$B$6:$C$30,2,FALSE),"")</f>
        <v/>
      </c>
    </row>
    <row r="171" spans="3:10" x14ac:dyDescent="0.35">
      <c r="C171" t="str">
        <f>IFERROR(VLOOKUP(A171,'CY -  December 2016'!$B$6:$C$30,2,FALSE),"")</f>
        <v/>
      </c>
      <c r="J171" s="71" t="str">
        <f>IFERROR(VLOOKUP(E171,'CY -  December 2016'!$B$6:$C$30,2,FALSE),"")</f>
        <v/>
      </c>
    </row>
    <row r="172" spans="3:10" x14ac:dyDescent="0.35">
      <c r="C172" t="str">
        <f>IFERROR(VLOOKUP(A172,'CY -  December 2016'!$B$6:$C$30,2,FALSE),"")</f>
        <v/>
      </c>
      <c r="J172" s="71" t="str">
        <f>IFERROR(VLOOKUP(E172,'CY -  December 2016'!$B$6:$C$30,2,FALSE),"")</f>
        <v/>
      </c>
    </row>
    <row r="173" spans="3:10" x14ac:dyDescent="0.35">
      <c r="C173" t="str">
        <f>IFERROR(VLOOKUP(A173,'CY -  December 2016'!$B$6:$C$30,2,FALSE),"")</f>
        <v/>
      </c>
      <c r="J173" s="71" t="str">
        <f>IFERROR(VLOOKUP(E173,'CY -  December 2016'!$B$6:$C$30,2,FALSE),"")</f>
        <v/>
      </c>
    </row>
    <row r="174" spans="3:10" x14ac:dyDescent="0.35">
      <c r="C174" t="str">
        <f>IFERROR(VLOOKUP(A174,'CY -  December 2016'!$B$6:$C$30,2,FALSE),"")</f>
        <v/>
      </c>
      <c r="J174" s="71" t="str">
        <f>IFERROR(VLOOKUP(E174,'CY -  December 2016'!$B$6:$C$30,2,FALSE),"")</f>
        <v/>
      </c>
    </row>
    <row r="175" spans="3:10" x14ac:dyDescent="0.35">
      <c r="C175" t="str">
        <f>IFERROR(VLOOKUP(A175,'CY -  December 2016'!$B$6:$C$30,2,FALSE),"")</f>
        <v/>
      </c>
      <c r="J175" s="71" t="str">
        <f>IFERROR(VLOOKUP(E175,'CY -  December 2016'!$B$6:$C$30,2,FALSE),"")</f>
        <v/>
      </c>
    </row>
    <row r="176" spans="3:10" x14ac:dyDescent="0.35">
      <c r="C176" t="str">
        <f>IFERROR(VLOOKUP(A176,'CY -  December 2016'!$B$6:$C$30,2,FALSE),"")</f>
        <v/>
      </c>
      <c r="J176" s="71" t="str">
        <f>IFERROR(VLOOKUP(E176,'CY -  December 2016'!$B$6:$C$30,2,FALSE),"")</f>
        <v/>
      </c>
    </row>
    <row r="177" spans="3:10" x14ac:dyDescent="0.35">
      <c r="C177" t="str">
        <f>IFERROR(VLOOKUP(A177,'CY -  December 2016'!$B$6:$C$30,2,FALSE),"")</f>
        <v/>
      </c>
      <c r="J177" s="71" t="str">
        <f>IFERROR(VLOOKUP(E177,'CY -  December 2016'!$B$6:$C$30,2,FALSE),"")</f>
        <v/>
      </c>
    </row>
    <row r="178" spans="3:10" x14ac:dyDescent="0.35">
      <c r="C178" t="str">
        <f>IFERROR(VLOOKUP(A178,'CY -  December 2016'!$B$6:$C$30,2,FALSE),"")</f>
        <v/>
      </c>
      <c r="J178" s="71" t="str">
        <f>IFERROR(VLOOKUP(E178,'CY -  December 2016'!$B$6:$C$30,2,FALSE),"")</f>
        <v/>
      </c>
    </row>
    <row r="179" spans="3:10" x14ac:dyDescent="0.35">
      <c r="C179" t="str">
        <f>IFERROR(VLOOKUP(A179,'CY -  December 2016'!$B$6:$C$30,2,FALSE),"")</f>
        <v/>
      </c>
      <c r="J179" s="71" t="str">
        <f>IFERROR(VLOOKUP(E179,'CY -  December 2016'!$B$6:$C$30,2,FALSE),"")</f>
        <v/>
      </c>
    </row>
    <row r="180" spans="3:10" x14ac:dyDescent="0.35">
      <c r="C180" t="str">
        <f>IFERROR(VLOOKUP(A180,'CY -  December 2016'!$B$6:$C$30,2,FALSE),"")</f>
        <v/>
      </c>
      <c r="J180" s="71" t="str">
        <f>IFERROR(VLOOKUP(E180,'CY -  December 2016'!$B$6:$C$30,2,FALSE),"")</f>
        <v/>
      </c>
    </row>
    <row r="181" spans="3:10" x14ac:dyDescent="0.35">
      <c r="C181" t="str">
        <f>IFERROR(VLOOKUP(A181,'CY -  December 2016'!$B$6:$C$30,2,FALSE),"")</f>
        <v/>
      </c>
      <c r="J181" s="71" t="str">
        <f>IFERROR(VLOOKUP(E181,'CY -  December 2016'!$B$6:$C$30,2,FALSE),"")</f>
        <v/>
      </c>
    </row>
    <row r="182" spans="3:10" x14ac:dyDescent="0.35">
      <c r="C182" t="str">
        <f>IFERROR(VLOOKUP(A182,'CY -  December 2016'!$B$6:$C$30,2,FALSE),"")</f>
        <v/>
      </c>
      <c r="J182" s="71" t="str">
        <f>IFERROR(VLOOKUP(E182,'CY -  December 2016'!$B$6:$C$30,2,FALSE),"")</f>
        <v/>
      </c>
    </row>
    <row r="183" spans="3:10" x14ac:dyDescent="0.35">
      <c r="C183" t="str">
        <f>IFERROR(VLOOKUP(A183,'CY -  December 2016'!$B$6:$C$30,2,FALSE),"")</f>
        <v/>
      </c>
      <c r="J183" s="71" t="str">
        <f>IFERROR(VLOOKUP(E183,'CY -  December 2016'!$B$6:$C$30,2,FALSE),"")</f>
        <v/>
      </c>
    </row>
    <row r="184" spans="3:10" x14ac:dyDescent="0.35">
      <c r="C184" t="str">
        <f>IFERROR(VLOOKUP(A184,'CY -  December 2016'!$B$6:$C$30,2,FALSE),"")</f>
        <v/>
      </c>
      <c r="J184" s="71" t="str">
        <f>IFERROR(VLOOKUP(E184,'CY -  December 2016'!$B$6:$C$30,2,FALSE),"")</f>
        <v/>
      </c>
    </row>
    <row r="185" spans="3:10" x14ac:dyDescent="0.35">
      <c r="C185" t="str">
        <f>IFERROR(VLOOKUP(A185,'CY -  December 2016'!$B$6:$C$30,2,FALSE),"")</f>
        <v/>
      </c>
      <c r="J185" s="71" t="str">
        <f>IFERROR(VLOOKUP(E185,'CY -  December 2016'!$B$6:$C$30,2,FALSE),"")</f>
        <v/>
      </c>
    </row>
    <row r="186" spans="3:10" x14ac:dyDescent="0.35">
      <c r="C186" t="str">
        <f>IFERROR(VLOOKUP(A186,'CY -  December 2016'!$B$6:$C$30,2,FALSE),"")</f>
        <v/>
      </c>
      <c r="J186" s="71" t="str">
        <f>IFERROR(VLOOKUP(E186,'CY -  December 2016'!$B$6:$C$30,2,FALSE),"")</f>
        <v/>
      </c>
    </row>
    <row r="187" spans="3:10" x14ac:dyDescent="0.35">
      <c r="C187" t="str">
        <f>IFERROR(VLOOKUP(A187,'CY -  December 2016'!$B$6:$C$30,2,FALSE),"")</f>
        <v/>
      </c>
      <c r="J187" s="71" t="str">
        <f>IFERROR(VLOOKUP(E187,'CY -  December 2016'!$B$6:$C$30,2,FALSE),"")</f>
        <v/>
      </c>
    </row>
    <row r="188" spans="3:10" x14ac:dyDescent="0.35">
      <c r="C188" t="str">
        <f>IFERROR(VLOOKUP(A188,'CY -  December 2016'!$B$6:$C$30,2,FALSE),"")</f>
        <v/>
      </c>
      <c r="J188" s="71" t="str">
        <f>IFERROR(VLOOKUP(E188,'CY -  December 2016'!$B$6:$C$30,2,FALSE),"")</f>
        <v/>
      </c>
    </row>
    <row r="189" spans="3:10" x14ac:dyDescent="0.35">
      <c r="C189" t="str">
        <f>IFERROR(VLOOKUP(A189,'CY -  December 2016'!$B$6:$C$30,2,FALSE),"")</f>
        <v/>
      </c>
      <c r="J189" s="71" t="str">
        <f>IFERROR(VLOOKUP(E189,'CY -  December 2016'!$B$6:$C$30,2,FALSE),"")</f>
        <v/>
      </c>
    </row>
    <row r="190" spans="3:10" x14ac:dyDescent="0.35">
      <c r="C190" t="str">
        <f>IFERROR(VLOOKUP(A190,'CY -  December 2016'!$B$6:$C$30,2,FALSE),"")</f>
        <v/>
      </c>
      <c r="J190" s="71" t="str">
        <f>IFERROR(VLOOKUP(E190,'CY -  December 2016'!$B$6:$C$30,2,FALSE),"")</f>
        <v/>
      </c>
    </row>
    <row r="191" spans="3:10" x14ac:dyDescent="0.35">
      <c r="C191" t="str">
        <f>IFERROR(VLOOKUP(A191,'CY -  December 2016'!$B$6:$C$30,2,FALSE),"")</f>
        <v/>
      </c>
      <c r="J191" s="71" t="str">
        <f>IFERROR(VLOOKUP(E191,'CY -  December 2016'!$B$6:$C$30,2,FALSE),"")</f>
        <v/>
      </c>
    </row>
    <row r="192" spans="3:10" x14ac:dyDescent="0.35">
      <c r="C192" t="str">
        <f>IFERROR(VLOOKUP(A192,'CY -  December 2016'!$B$6:$C$30,2,FALSE),"")</f>
        <v/>
      </c>
      <c r="J192" s="71" t="str">
        <f>IFERROR(VLOOKUP(E192,'CY -  December 2016'!$B$6:$C$30,2,FALSE),"")</f>
        <v/>
      </c>
    </row>
    <row r="193" spans="3:10" x14ac:dyDescent="0.35">
      <c r="C193" t="str">
        <f>IFERROR(VLOOKUP(A193,'CY -  December 2016'!$B$6:$C$30,2,FALSE),"")</f>
        <v/>
      </c>
      <c r="J193" s="71" t="str">
        <f>IFERROR(VLOOKUP(E193,'CY -  December 2016'!$B$6:$C$30,2,FALSE),"")</f>
        <v/>
      </c>
    </row>
    <row r="194" spans="3:10" x14ac:dyDescent="0.35">
      <c r="C194" t="str">
        <f>IFERROR(VLOOKUP(A194,'CY -  December 2016'!$B$6:$C$30,2,FALSE),"")</f>
        <v/>
      </c>
      <c r="J194" s="71" t="str">
        <f>IFERROR(VLOOKUP(E194,'CY -  December 2016'!$B$6:$C$30,2,FALSE),"")</f>
        <v/>
      </c>
    </row>
    <row r="195" spans="3:10" x14ac:dyDescent="0.35">
      <c r="C195" t="str">
        <f>IFERROR(VLOOKUP(A195,'CY -  December 2016'!$B$6:$C$30,2,FALSE),"")</f>
        <v/>
      </c>
      <c r="J195" s="71" t="str">
        <f>IFERROR(VLOOKUP(E195,'CY -  December 2016'!$B$6:$C$30,2,FALSE),"")</f>
        <v/>
      </c>
    </row>
    <row r="196" spans="3:10" x14ac:dyDescent="0.35">
      <c r="C196" t="str">
        <f>IFERROR(VLOOKUP(A196,'CY -  December 2016'!$B$6:$C$30,2,FALSE),"")</f>
        <v/>
      </c>
      <c r="J196" s="71" t="str">
        <f>IFERROR(VLOOKUP(E196,'CY -  December 2016'!$B$6:$C$30,2,FALSE),"")</f>
        <v/>
      </c>
    </row>
    <row r="197" spans="3:10" x14ac:dyDescent="0.35">
      <c r="C197" t="str">
        <f>IFERROR(VLOOKUP(A197,'CY -  December 2016'!$B$6:$C$30,2,FALSE),"")</f>
        <v/>
      </c>
      <c r="J197" s="71" t="str">
        <f>IFERROR(VLOOKUP(E197,'CY -  December 2016'!$B$6:$C$30,2,FALSE),"")</f>
        <v/>
      </c>
    </row>
    <row r="198" spans="3:10" x14ac:dyDescent="0.35">
      <c r="C198" t="str">
        <f>IFERROR(VLOOKUP(A198,'CY -  December 2016'!$B$6:$C$30,2,FALSE),"")</f>
        <v/>
      </c>
      <c r="J198" s="71" t="str">
        <f>IFERROR(VLOOKUP(E198,'CY -  December 2016'!$B$6:$C$30,2,FALSE),"")</f>
        <v/>
      </c>
    </row>
    <row r="199" spans="3:10" x14ac:dyDescent="0.35">
      <c r="C199" t="str">
        <f>IFERROR(VLOOKUP(A199,'CY -  December 2016'!$B$6:$C$30,2,FALSE),"")</f>
        <v/>
      </c>
      <c r="J199" s="71" t="str">
        <f>IFERROR(VLOOKUP(E199,'CY -  December 2016'!$B$6:$C$30,2,FALSE),"")</f>
        <v/>
      </c>
    </row>
    <row r="200" spans="3:10" x14ac:dyDescent="0.35">
      <c r="C200" t="str">
        <f>IFERROR(VLOOKUP(A200,'CY -  December 2016'!$B$6:$C$30,2,FALSE),"")</f>
        <v/>
      </c>
      <c r="J200" s="71" t="str">
        <f>IFERROR(VLOOKUP(E200,'CY -  December 2016'!$B$6:$C$30,2,FALSE),"")</f>
        <v/>
      </c>
    </row>
    <row r="201" spans="3:10" x14ac:dyDescent="0.35">
      <c r="C201" t="str">
        <f>IFERROR(VLOOKUP(A201,'CY -  December 2016'!$B$6:$C$30,2,FALSE),"")</f>
        <v/>
      </c>
      <c r="J201" s="71" t="str">
        <f>IFERROR(VLOOKUP(E201,'CY -  December 2016'!$B$6:$C$30,2,FALSE),"")</f>
        <v/>
      </c>
    </row>
    <row r="202" spans="3:10" x14ac:dyDescent="0.35">
      <c r="C202" t="str">
        <f>IFERROR(VLOOKUP(A202,'CY -  December 2016'!$B$6:$C$30,2,FALSE),"")</f>
        <v/>
      </c>
      <c r="J202" s="71" t="str">
        <f>IFERROR(VLOOKUP(E202,'CY -  December 2016'!$B$6:$C$30,2,FALSE),"")</f>
        <v/>
      </c>
    </row>
    <row r="203" spans="3:10" x14ac:dyDescent="0.35">
      <c r="C203" t="str">
        <f>IFERROR(VLOOKUP(A203,'CY -  December 2016'!$B$6:$C$30,2,FALSE),"")</f>
        <v/>
      </c>
      <c r="J203" s="71" t="str">
        <f>IFERROR(VLOOKUP(E203,'CY -  December 2016'!$B$6:$C$30,2,FALSE),"")</f>
        <v/>
      </c>
    </row>
    <row r="204" spans="3:10" x14ac:dyDescent="0.35">
      <c r="C204" t="str">
        <f>IFERROR(VLOOKUP(A204,'CY -  December 2016'!$B$6:$C$30,2,FALSE),"")</f>
        <v/>
      </c>
      <c r="J204" s="71" t="str">
        <f>IFERROR(VLOOKUP(E204,'CY -  December 2016'!$B$6:$C$30,2,FALSE),"")</f>
        <v/>
      </c>
    </row>
    <row r="205" spans="3:10" x14ac:dyDescent="0.35">
      <c r="C205" t="str">
        <f>IFERROR(VLOOKUP(A205,'CY -  December 2016'!$B$6:$C$30,2,FALSE),"")</f>
        <v/>
      </c>
      <c r="J205" s="71" t="str">
        <f>IFERROR(VLOOKUP(E205,'CY -  December 2016'!$B$6:$C$30,2,FALSE),"")</f>
        <v/>
      </c>
    </row>
    <row r="206" spans="3:10" x14ac:dyDescent="0.35">
      <c r="C206" t="str">
        <f>IFERROR(VLOOKUP(A206,'CY -  December 2016'!$B$6:$C$30,2,FALSE),"")</f>
        <v/>
      </c>
      <c r="J206" s="71" t="str">
        <f>IFERROR(VLOOKUP(E206,'CY -  December 2016'!$B$6:$C$30,2,FALSE),"")</f>
        <v/>
      </c>
    </row>
    <row r="207" spans="3:10" x14ac:dyDescent="0.35">
      <c r="C207" t="str">
        <f>IFERROR(VLOOKUP(A207,'CY -  December 2016'!$B$6:$C$30,2,FALSE),"")</f>
        <v/>
      </c>
      <c r="J207" s="71" t="str">
        <f>IFERROR(VLOOKUP(E207,'CY -  December 2016'!$B$6:$C$30,2,FALSE),"")</f>
        <v/>
      </c>
    </row>
    <row r="208" spans="3:10" x14ac:dyDescent="0.35">
      <c r="C208" t="str">
        <f>IFERROR(VLOOKUP(A208,'CY -  December 2016'!$B$6:$C$30,2,FALSE),"")</f>
        <v/>
      </c>
      <c r="J208" s="71" t="str">
        <f>IFERROR(VLOOKUP(E208,'CY -  December 2016'!$B$6:$C$30,2,FALSE),"")</f>
        <v/>
      </c>
    </row>
    <row r="209" spans="3:10" x14ac:dyDescent="0.35">
      <c r="C209" t="str">
        <f>IFERROR(VLOOKUP(A209,'CY -  December 2016'!$B$6:$C$30,2,FALSE),"")</f>
        <v/>
      </c>
      <c r="J209" s="71" t="str">
        <f>IFERROR(VLOOKUP(E209,'CY -  December 2016'!$B$6:$C$30,2,FALSE),"")</f>
        <v/>
      </c>
    </row>
    <row r="210" spans="3:10" x14ac:dyDescent="0.35">
      <c r="C210" t="str">
        <f>IFERROR(VLOOKUP(A210,'CY -  December 2016'!$B$6:$C$30,2,FALSE),"")</f>
        <v/>
      </c>
      <c r="J210" s="71" t="str">
        <f>IFERROR(VLOOKUP(E210,'CY -  December 2016'!$B$6:$C$30,2,FALSE),"")</f>
        <v/>
      </c>
    </row>
    <row r="211" spans="3:10" x14ac:dyDescent="0.35">
      <c r="C211" t="str">
        <f>IFERROR(VLOOKUP(A211,'CY -  December 2016'!$B$6:$C$30,2,FALSE),"")</f>
        <v/>
      </c>
      <c r="J211" s="71" t="str">
        <f>IFERROR(VLOOKUP(E211,'CY -  December 2016'!$B$6:$C$30,2,FALSE),"")</f>
        <v/>
      </c>
    </row>
    <row r="212" spans="3:10" x14ac:dyDescent="0.35">
      <c r="C212" t="str">
        <f>IFERROR(VLOOKUP(A212,'CY -  December 2016'!$B$6:$C$30,2,FALSE),"")</f>
        <v/>
      </c>
      <c r="J212" s="71" t="str">
        <f>IFERROR(VLOOKUP(E212,'CY -  December 2016'!$B$6:$C$30,2,FALSE),"")</f>
        <v/>
      </c>
    </row>
    <row r="213" spans="3:10" x14ac:dyDescent="0.35">
      <c r="C213" t="str">
        <f>IFERROR(VLOOKUP(A213,'CY -  December 2016'!$B$6:$C$30,2,FALSE),"")</f>
        <v/>
      </c>
      <c r="J213" s="71" t="str">
        <f>IFERROR(VLOOKUP(E213,'CY -  December 2016'!$B$6:$C$30,2,FALSE),"")</f>
        <v/>
      </c>
    </row>
    <row r="214" spans="3:10" x14ac:dyDescent="0.35">
      <c r="C214" t="str">
        <f>IFERROR(VLOOKUP(A214,'CY -  December 2016'!$B$6:$C$30,2,FALSE),"")</f>
        <v/>
      </c>
      <c r="J214" s="71" t="str">
        <f>IFERROR(VLOOKUP(E214,'CY -  December 2016'!$B$6:$C$30,2,FALSE),"")</f>
        <v/>
      </c>
    </row>
    <row r="215" spans="3:10" x14ac:dyDescent="0.35">
      <c r="C215" t="str">
        <f>IFERROR(VLOOKUP(A215,'CY -  December 2016'!$B$6:$C$30,2,FALSE),"")</f>
        <v/>
      </c>
      <c r="J215" s="71" t="str">
        <f>IFERROR(VLOOKUP(E215,'CY -  December 2016'!$B$6:$C$30,2,FALSE),"")</f>
        <v/>
      </c>
    </row>
    <row r="216" spans="3:10" x14ac:dyDescent="0.35">
      <c r="C216" t="str">
        <f>IFERROR(VLOOKUP(A216,'CY -  December 2016'!$B$6:$C$30,2,FALSE),"")</f>
        <v/>
      </c>
      <c r="J216" s="71" t="str">
        <f>IFERROR(VLOOKUP(E216,'CY -  December 2016'!$B$6:$C$30,2,FALSE),"")</f>
        <v/>
      </c>
    </row>
    <row r="217" spans="3:10" x14ac:dyDescent="0.35">
      <c r="C217" t="str">
        <f>IFERROR(VLOOKUP(A217,'CY -  December 2016'!$B$6:$C$30,2,FALSE),"")</f>
        <v/>
      </c>
      <c r="J217" s="71" t="str">
        <f>IFERROR(VLOOKUP(E217,'CY -  December 2016'!$B$6:$C$30,2,FALSE),"")</f>
        <v/>
      </c>
    </row>
    <row r="218" spans="3:10" x14ac:dyDescent="0.35">
      <c r="C218" t="str">
        <f>IFERROR(VLOOKUP(A218,'CY -  December 2016'!$B$6:$C$30,2,FALSE),"")</f>
        <v/>
      </c>
      <c r="J218" s="71" t="str">
        <f>IFERROR(VLOOKUP(E218,'CY -  December 2016'!$B$6:$C$30,2,FALSE),"")</f>
        <v/>
      </c>
    </row>
    <row r="219" spans="3:10" x14ac:dyDescent="0.35">
      <c r="C219" t="str">
        <f>IFERROR(VLOOKUP(A219,'CY -  December 2016'!$B$6:$C$30,2,FALSE),"")</f>
        <v/>
      </c>
      <c r="J219" s="71" t="str">
        <f>IFERROR(VLOOKUP(E219,'CY -  December 2016'!$B$6:$C$30,2,FALSE),"")</f>
        <v/>
      </c>
    </row>
    <row r="220" spans="3:10" x14ac:dyDescent="0.35">
      <c r="C220" t="str">
        <f>IFERROR(VLOOKUP(A220,'CY -  December 2016'!$B$6:$C$30,2,FALSE),"")</f>
        <v/>
      </c>
      <c r="J220" s="71" t="str">
        <f>IFERROR(VLOOKUP(E220,'CY -  December 2016'!$B$6:$C$30,2,FALSE),"")</f>
        <v/>
      </c>
    </row>
    <row r="221" spans="3:10" x14ac:dyDescent="0.35">
      <c r="C221" t="str">
        <f>IFERROR(VLOOKUP(A221,'CY -  December 2016'!$B$6:$C$30,2,FALSE),"")</f>
        <v/>
      </c>
      <c r="J221" s="71" t="str">
        <f>IFERROR(VLOOKUP(E221,'CY -  December 2016'!$B$6:$C$30,2,FALSE),"")</f>
        <v/>
      </c>
    </row>
    <row r="222" spans="3:10" x14ac:dyDescent="0.35">
      <c r="C222" t="str">
        <f>IFERROR(VLOOKUP(A222,'CY -  December 2016'!$B$6:$C$30,2,FALSE),"")</f>
        <v/>
      </c>
      <c r="J222" s="71" t="str">
        <f>IFERROR(VLOOKUP(E222,'CY -  December 2016'!$B$6:$C$30,2,FALSE),"")</f>
        <v/>
      </c>
    </row>
    <row r="223" spans="3:10" x14ac:dyDescent="0.35">
      <c r="C223" t="str">
        <f>IFERROR(VLOOKUP(A223,'CY -  December 2016'!$B$6:$C$30,2,FALSE),"")</f>
        <v/>
      </c>
      <c r="J223" s="71" t="str">
        <f>IFERROR(VLOOKUP(E223,'CY -  December 2016'!$B$6:$C$30,2,FALSE),"")</f>
        <v/>
      </c>
    </row>
    <row r="224" spans="3:10" x14ac:dyDescent="0.35">
      <c r="C224" t="str">
        <f>IFERROR(VLOOKUP(A224,'CY -  December 2016'!$B$6:$C$30,2,FALSE),"")</f>
        <v/>
      </c>
      <c r="J224" s="71" t="str">
        <f>IFERROR(VLOOKUP(E224,'CY -  December 2016'!$B$6:$C$30,2,FALSE),"")</f>
        <v/>
      </c>
    </row>
    <row r="225" spans="3:10" x14ac:dyDescent="0.35">
      <c r="C225" t="str">
        <f>IFERROR(VLOOKUP(A225,'CY -  December 2016'!$B$6:$C$30,2,FALSE),"")</f>
        <v/>
      </c>
      <c r="J225" s="71" t="str">
        <f>IFERROR(VLOOKUP(E225,'CY -  December 2016'!$B$6:$C$30,2,FALSE),"")</f>
        <v/>
      </c>
    </row>
    <row r="226" spans="3:10" x14ac:dyDescent="0.35">
      <c r="C226" t="str">
        <f>IFERROR(VLOOKUP(A226,'CY -  December 2016'!$B$6:$C$30,2,FALSE),"")</f>
        <v/>
      </c>
      <c r="J226" s="71" t="str">
        <f>IFERROR(VLOOKUP(E226,'CY -  December 2016'!$B$6:$C$30,2,FALSE),"")</f>
        <v/>
      </c>
    </row>
    <row r="227" spans="3:10" x14ac:dyDescent="0.35">
      <c r="C227" t="str">
        <f>IFERROR(VLOOKUP(A227,'CY -  December 2016'!$B$6:$C$30,2,FALSE),"")</f>
        <v/>
      </c>
      <c r="J227" s="71" t="str">
        <f>IFERROR(VLOOKUP(E227,'CY -  December 2016'!$B$6:$C$30,2,FALSE),"")</f>
        <v/>
      </c>
    </row>
    <row r="228" spans="3:10" x14ac:dyDescent="0.35">
      <c r="C228" t="str">
        <f>IFERROR(VLOOKUP(A228,'CY -  December 2016'!$B$6:$C$30,2,FALSE),"")</f>
        <v/>
      </c>
      <c r="J228" s="71" t="str">
        <f>IFERROR(VLOOKUP(E228,'CY -  December 2016'!$B$6:$C$30,2,FALSE),"")</f>
        <v/>
      </c>
    </row>
    <row r="229" spans="3:10" x14ac:dyDescent="0.35">
      <c r="C229" t="str">
        <f>IFERROR(VLOOKUP(A229,'CY -  December 2016'!$B$6:$C$30,2,FALSE),"")</f>
        <v/>
      </c>
      <c r="J229" s="71" t="str">
        <f>IFERROR(VLOOKUP(E229,'CY -  December 2016'!$B$6:$C$30,2,FALSE),"")</f>
        <v/>
      </c>
    </row>
    <row r="230" spans="3:10" x14ac:dyDescent="0.35">
      <c r="C230" t="str">
        <f>IFERROR(VLOOKUP(A230,'CY -  December 2016'!$B$6:$C$30,2,FALSE),"")</f>
        <v/>
      </c>
      <c r="J230" s="71" t="str">
        <f>IFERROR(VLOOKUP(E230,'CY -  December 2016'!$B$6:$C$30,2,FALSE),"")</f>
        <v/>
      </c>
    </row>
    <row r="231" spans="3:10" x14ac:dyDescent="0.35">
      <c r="C231" t="str">
        <f>IFERROR(VLOOKUP(A231,'CY -  December 2016'!$B$6:$C$30,2,FALSE),"")</f>
        <v/>
      </c>
      <c r="J231" s="71" t="str">
        <f>IFERROR(VLOOKUP(E231,'CY -  December 2016'!$B$6:$C$30,2,FALSE),"")</f>
        <v/>
      </c>
    </row>
    <row r="232" spans="3:10" x14ac:dyDescent="0.35">
      <c r="C232" t="str">
        <f>IFERROR(VLOOKUP(A232,'CY -  December 2016'!$B$6:$C$30,2,FALSE),"")</f>
        <v/>
      </c>
      <c r="J232" s="71" t="str">
        <f>IFERROR(VLOOKUP(E232,'CY -  December 2016'!$B$6:$C$30,2,FALSE),"")</f>
        <v/>
      </c>
    </row>
    <row r="233" spans="3:10" x14ac:dyDescent="0.35">
      <c r="C233" t="str">
        <f>IFERROR(VLOOKUP(A233,'CY -  December 2016'!$B$6:$C$30,2,FALSE),"")</f>
        <v/>
      </c>
      <c r="J233" s="71" t="str">
        <f>IFERROR(VLOOKUP(E233,'CY -  December 2016'!$B$6:$C$30,2,FALSE),"")</f>
        <v/>
      </c>
    </row>
    <row r="234" spans="3:10" x14ac:dyDescent="0.35">
      <c r="C234" t="str">
        <f>IFERROR(VLOOKUP(A234,'CY -  December 2016'!$B$6:$C$30,2,FALSE),"")</f>
        <v/>
      </c>
      <c r="J234" s="71" t="str">
        <f>IFERROR(VLOOKUP(E234,'CY -  December 2016'!$B$6:$C$30,2,FALSE),"")</f>
        <v/>
      </c>
    </row>
    <row r="235" spans="3:10" x14ac:dyDescent="0.35">
      <c r="C235" t="str">
        <f>IFERROR(VLOOKUP(A235,'CY -  December 2016'!$B$6:$C$30,2,FALSE),"")</f>
        <v/>
      </c>
      <c r="J235" s="71" t="str">
        <f>IFERROR(VLOOKUP(E235,'CY -  December 2016'!$B$6:$C$30,2,FALSE),"")</f>
        <v/>
      </c>
    </row>
    <row r="236" spans="3:10" x14ac:dyDescent="0.35">
      <c r="C236" t="str">
        <f>IFERROR(VLOOKUP(A236,'CY -  December 2016'!$B$6:$C$30,2,FALSE),"")</f>
        <v/>
      </c>
      <c r="J236" s="71" t="str">
        <f>IFERROR(VLOOKUP(E236,'CY -  December 2016'!$B$6:$C$30,2,FALSE),"")</f>
        <v/>
      </c>
    </row>
    <row r="237" spans="3:10" x14ac:dyDescent="0.35">
      <c r="C237" t="str">
        <f>IFERROR(VLOOKUP(A237,'CY -  December 2016'!$B$6:$C$30,2,FALSE),"")</f>
        <v/>
      </c>
      <c r="J237" s="71" t="str">
        <f>IFERROR(VLOOKUP(E237,'CY -  December 2016'!$B$6:$C$30,2,FALSE),"")</f>
        <v/>
      </c>
    </row>
    <row r="238" spans="3:10" x14ac:dyDescent="0.35">
      <c r="C238" t="str">
        <f>IFERROR(VLOOKUP(A238,'CY -  December 2016'!$B$6:$C$30,2,FALSE),"")</f>
        <v/>
      </c>
      <c r="J238" s="71" t="str">
        <f>IFERROR(VLOOKUP(E238,'CY -  December 2016'!$B$6:$C$30,2,FALSE),"")</f>
        <v/>
      </c>
    </row>
    <row r="239" spans="3:10" x14ac:dyDescent="0.35">
      <c r="C239" t="str">
        <f>IFERROR(VLOOKUP(A239,'CY -  December 2016'!$B$6:$C$30,2,FALSE),"")</f>
        <v/>
      </c>
      <c r="J239" s="71" t="str">
        <f>IFERROR(VLOOKUP(E239,'CY -  December 2016'!$B$6:$C$30,2,FALSE),"")</f>
        <v/>
      </c>
    </row>
    <row r="240" spans="3:10" x14ac:dyDescent="0.35">
      <c r="C240" t="str">
        <f>IFERROR(VLOOKUP(A240,'CY -  December 2016'!$B$6:$C$30,2,FALSE),"")</f>
        <v/>
      </c>
      <c r="J240" s="71" t="str">
        <f>IFERROR(VLOOKUP(E240,'CY -  December 2016'!$B$6:$C$30,2,FALSE),"")</f>
        <v/>
      </c>
    </row>
    <row r="241" spans="3:10" x14ac:dyDescent="0.35">
      <c r="C241" t="str">
        <f>IFERROR(VLOOKUP(A241,'CY -  December 2016'!$B$6:$C$30,2,FALSE),"")</f>
        <v/>
      </c>
      <c r="J241" s="71" t="str">
        <f>IFERROR(VLOOKUP(E241,'CY -  December 2016'!$B$6:$C$30,2,FALSE),"")</f>
        <v/>
      </c>
    </row>
    <row r="242" spans="3:10" x14ac:dyDescent="0.35">
      <c r="C242" t="str">
        <f>IFERROR(VLOOKUP(A242,'CY -  December 2016'!$B$6:$C$30,2,FALSE),"")</f>
        <v/>
      </c>
      <c r="J242" s="71" t="str">
        <f>IFERROR(VLOOKUP(E242,'CY -  December 2016'!$B$6:$C$30,2,FALSE),"")</f>
        <v/>
      </c>
    </row>
    <row r="243" spans="3:10" x14ac:dyDescent="0.35">
      <c r="C243" t="str">
        <f>IFERROR(VLOOKUP(A243,'CY -  December 2016'!$B$6:$C$30,2,FALSE),"")</f>
        <v/>
      </c>
      <c r="J243" s="71" t="str">
        <f>IFERROR(VLOOKUP(E243,'CY -  December 2016'!$B$6:$C$30,2,FALSE),"")</f>
        <v/>
      </c>
    </row>
    <row r="244" spans="3:10" x14ac:dyDescent="0.35">
      <c r="C244" t="str">
        <f>IFERROR(VLOOKUP(A244,'CY -  December 2016'!$B$6:$C$30,2,FALSE),"")</f>
        <v/>
      </c>
      <c r="J244" s="71" t="str">
        <f>IFERROR(VLOOKUP(E244,'CY -  December 2016'!$B$6:$C$30,2,FALSE),"")</f>
        <v/>
      </c>
    </row>
    <row r="245" spans="3:10" x14ac:dyDescent="0.35">
      <c r="C245" t="str">
        <f>IFERROR(VLOOKUP(A245,'CY -  December 2016'!$B$6:$C$30,2,FALSE),"")</f>
        <v/>
      </c>
      <c r="J245" s="71" t="str">
        <f>IFERROR(VLOOKUP(E245,'CY -  December 2016'!$B$6:$C$30,2,FALSE),"")</f>
        <v/>
      </c>
    </row>
    <row r="246" spans="3:10" x14ac:dyDescent="0.35">
      <c r="C246" t="str">
        <f>IFERROR(VLOOKUP(A246,'CY -  December 2016'!$B$6:$C$30,2,FALSE),"")</f>
        <v/>
      </c>
      <c r="J246" s="71" t="str">
        <f>IFERROR(VLOOKUP(E246,'CY -  December 2016'!$B$6:$C$30,2,FALSE),"")</f>
        <v/>
      </c>
    </row>
    <row r="247" spans="3:10" x14ac:dyDescent="0.35">
      <c r="C247" t="str">
        <f>IFERROR(VLOOKUP(A247,'CY -  December 2016'!$B$6:$C$30,2,FALSE),"")</f>
        <v/>
      </c>
      <c r="J247" s="71" t="str">
        <f>IFERROR(VLOOKUP(E247,'CY -  December 2016'!$B$6:$C$30,2,FALSE),"")</f>
        <v/>
      </c>
    </row>
    <row r="248" spans="3:10" x14ac:dyDescent="0.35">
      <c r="C248" t="str">
        <f>IFERROR(VLOOKUP(A248,'CY -  December 2016'!$B$6:$C$30,2,FALSE),"")</f>
        <v/>
      </c>
      <c r="J248" s="71" t="str">
        <f>IFERROR(VLOOKUP(E248,'CY -  December 2016'!$B$6:$C$30,2,FALSE),"")</f>
        <v/>
      </c>
    </row>
    <row r="249" spans="3:10" x14ac:dyDescent="0.35">
      <c r="C249" t="str">
        <f>IFERROR(VLOOKUP(A249,'CY -  December 2016'!$B$6:$C$30,2,FALSE),"")</f>
        <v/>
      </c>
      <c r="J249" s="71" t="str">
        <f>IFERROR(VLOOKUP(E249,'CY -  December 2016'!$B$6:$C$30,2,FALSE),"")</f>
        <v/>
      </c>
    </row>
    <row r="250" spans="3:10" x14ac:dyDescent="0.35">
      <c r="C250" t="str">
        <f>IFERROR(VLOOKUP(A250,'CY -  December 2016'!$B$6:$C$30,2,FALSE),"")</f>
        <v/>
      </c>
      <c r="J250" s="71" t="str">
        <f>IFERROR(VLOOKUP(E250,'CY -  December 2016'!$B$6:$C$30,2,FALSE),"")</f>
        <v/>
      </c>
    </row>
    <row r="251" spans="3:10" x14ac:dyDescent="0.35">
      <c r="C251" t="str">
        <f>IFERROR(VLOOKUP(A251,'CY -  December 2016'!$B$6:$C$30,2,FALSE),"")</f>
        <v/>
      </c>
      <c r="J251" s="71" t="str">
        <f>IFERROR(VLOOKUP(E251,'CY -  December 2016'!$B$6:$C$30,2,FALSE),"")</f>
        <v/>
      </c>
    </row>
    <row r="252" spans="3:10" x14ac:dyDescent="0.35">
      <c r="C252" t="str">
        <f>IFERROR(VLOOKUP(A252,'CY -  December 2016'!$B$6:$C$30,2,FALSE),"")</f>
        <v/>
      </c>
      <c r="J252" s="71" t="str">
        <f>IFERROR(VLOOKUP(E252,'CY -  December 2016'!$B$6:$C$30,2,FALSE),"")</f>
        <v/>
      </c>
    </row>
    <row r="253" spans="3:10" x14ac:dyDescent="0.35">
      <c r="C253" t="str">
        <f>IFERROR(VLOOKUP(A253,'CY -  December 2016'!$B$6:$C$30,2,FALSE),"")</f>
        <v/>
      </c>
      <c r="J253" s="71" t="str">
        <f>IFERROR(VLOOKUP(E253,'CY -  December 2016'!$B$6:$C$30,2,FALSE),"")</f>
        <v/>
      </c>
    </row>
    <row r="254" spans="3:10" x14ac:dyDescent="0.35">
      <c r="C254" t="str">
        <f>IFERROR(VLOOKUP(A254,'CY -  December 2016'!$B$6:$C$30,2,FALSE),"")</f>
        <v/>
      </c>
      <c r="J254" s="71" t="str">
        <f>IFERROR(VLOOKUP(E254,'CY -  December 2016'!$B$6:$C$30,2,FALSE),"")</f>
        <v/>
      </c>
    </row>
    <row r="255" spans="3:10" x14ac:dyDescent="0.35">
      <c r="C255" t="str">
        <f>IFERROR(VLOOKUP(A255,'CY -  December 2016'!$B$6:$C$30,2,FALSE),"")</f>
        <v/>
      </c>
      <c r="J255" s="71" t="str">
        <f>IFERROR(VLOOKUP(E255,'CY -  December 2016'!$B$6:$C$30,2,FALSE),"")</f>
        <v/>
      </c>
    </row>
    <row r="256" spans="3:10" x14ac:dyDescent="0.35">
      <c r="C256" t="str">
        <f>IFERROR(VLOOKUP(A256,'CY -  December 2016'!$B$6:$C$30,2,FALSE),"")</f>
        <v/>
      </c>
      <c r="J256" s="71" t="str">
        <f>IFERROR(VLOOKUP(E256,'CY -  December 2016'!$B$6:$C$30,2,FALSE),"")</f>
        <v/>
      </c>
    </row>
    <row r="257" spans="3:10" x14ac:dyDescent="0.35">
      <c r="C257" t="str">
        <f>IFERROR(VLOOKUP(A257,'CY -  December 2016'!$B$6:$C$30,2,FALSE),"")</f>
        <v/>
      </c>
      <c r="J257" s="71" t="str">
        <f>IFERROR(VLOOKUP(E257,'CY -  December 2016'!$B$6:$C$30,2,FALSE),"")</f>
        <v/>
      </c>
    </row>
    <row r="258" spans="3:10" x14ac:dyDescent="0.35">
      <c r="C258" t="str">
        <f>IFERROR(VLOOKUP(A258,'CY -  December 2016'!$B$6:$C$30,2,FALSE),"")</f>
        <v/>
      </c>
      <c r="J258" s="71" t="str">
        <f>IFERROR(VLOOKUP(E258,'CY -  December 2016'!$B$6:$C$30,2,FALSE),"")</f>
        <v/>
      </c>
    </row>
    <row r="259" spans="3:10" x14ac:dyDescent="0.35">
      <c r="C259" t="str">
        <f>IFERROR(VLOOKUP(A259,'CY -  December 2016'!$B$6:$C$30,2,FALSE),"")</f>
        <v/>
      </c>
      <c r="J259" s="71" t="str">
        <f>IFERROR(VLOOKUP(E259,'CY -  December 2016'!$B$6:$C$30,2,FALSE),"")</f>
        <v/>
      </c>
    </row>
    <row r="260" spans="3:10" x14ac:dyDescent="0.35">
      <c r="C260" t="str">
        <f>IFERROR(VLOOKUP(A260,'CY -  December 2016'!$B$6:$C$30,2,FALSE),"")</f>
        <v/>
      </c>
      <c r="J260" s="71" t="str">
        <f>IFERROR(VLOOKUP(E260,'CY -  December 2016'!$B$6:$C$30,2,FALSE),"")</f>
        <v/>
      </c>
    </row>
    <row r="261" spans="3:10" x14ac:dyDescent="0.35">
      <c r="C261" t="str">
        <f>IFERROR(VLOOKUP(A261,'CY -  December 2016'!$B$6:$C$30,2,FALSE),"")</f>
        <v/>
      </c>
      <c r="J261" s="71" t="str">
        <f>IFERROR(VLOOKUP(E261,'CY -  December 2016'!$B$6:$C$30,2,FALSE),"")</f>
        <v/>
      </c>
    </row>
    <row r="262" spans="3:10" x14ac:dyDescent="0.35">
      <c r="C262" t="str">
        <f>IFERROR(VLOOKUP(A262,'CY -  December 2016'!$B$6:$C$30,2,FALSE),"")</f>
        <v/>
      </c>
      <c r="J262" s="71" t="str">
        <f>IFERROR(VLOOKUP(E262,'CY -  December 2016'!$B$6:$C$30,2,FALSE),"")</f>
        <v/>
      </c>
    </row>
    <row r="263" spans="3:10" x14ac:dyDescent="0.35">
      <c r="C263" t="str">
        <f>IFERROR(VLOOKUP(A263,'CY -  December 2016'!$B$6:$C$30,2,FALSE),"")</f>
        <v/>
      </c>
      <c r="J263" s="71" t="str">
        <f>IFERROR(VLOOKUP(E263,'CY -  December 2016'!$B$6:$C$30,2,FALSE),"")</f>
        <v/>
      </c>
    </row>
    <row r="264" spans="3:10" x14ac:dyDescent="0.35">
      <c r="C264" t="str">
        <f>IFERROR(VLOOKUP(A264,'CY -  December 2016'!$B$6:$C$30,2,FALSE),"")</f>
        <v/>
      </c>
      <c r="J264" s="71" t="str">
        <f>IFERROR(VLOOKUP(E264,'CY -  December 2016'!$B$6:$C$30,2,FALSE),"")</f>
        <v/>
      </c>
    </row>
    <row r="265" spans="3:10" x14ac:dyDescent="0.35">
      <c r="C265" t="str">
        <f>IFERROR(VLOOKUP(A265,'CY -  December 2016'!$B$6:$C$30,2,FALSE),"")</f>
        <v/>
      </c>
      <c r="J265" s="71" t="str">
        <f>IFERROR(VLOOKUP(E265,'CY -  December 2016'!$B$6:$C$30,2,FALSE),"")</f>
        <v/>
      </c>
    </row>
    <row r="266" spans="3:10" x14ac:dyDescent="0.35">
      <c r="C266" t="str">
        <f>IFERROR(VLOOKUP(A266,'CY -  December 2016'!$B$6:$C$30,2,FALSE),"")</f>
        <v/>
      </c>
      <c r="J266" s="71" t="str">
        <f>IFERROR(VLOOKUP(E266,'CY -  December 2016'!$B$6:$C$30,2,FALSE),"")</f>
        <v/>
      </c>
    </row>
    <row r="267" spans="3:10" x14ac:dyDescent="0.35">
      <c r="C267" t="str">
        <f>IFERROR(VLOOKUP(A267,'CY -  December 2016'!$B$6:$C$30,2,FALSE),"")</f>
        <v/>
      </c>
      <c r="J267" s="71" t="str">
        <f>IFERROR(VLOOKUP(E267,'CY -  December 2016'!$B$6:$C$30,2,FALSE),"")</f>
        <v/>
      </c>
    </row>
    <row r="268" spans="3:10" x14ac:dyDescent="0.35">
      <c r="C268" t="str">
        <f>IFERROR(VLOOKUP(A268,'CY -  December 2016'!$B$6:$C$30,2,FALSE),"")</f>
        <v/>
      </c>
      <c r="J268" s="71" t="str">
        <f>IFERROR(VLOOKUP(E268,'CY -  December 2016'!$B$6:$C$30,2,FALSE),"")</f>
        <v/>
      </c>
    </row>
    <row r="269" spans="3:10" x14ac:dyDescent="0.35">
      <c r="C269" t="str">
        <f>IFERROR(VLOOKUP(A269,'CY -  December 2016'!$B$6:$C$30,2,FALSE),"")</f>
        <v/>
      </c>
      <c r="J269" s="71" t="str">
        <f>IFERROR(VLOOKUP(E269,'CY -  December 2016'!$B$6:$C$30,2,FALSE),"")</f>
        <v/>
      </c>
    </row>
    <row r="270" spans="3:10" x14ac:dyDescent="0.35">
      <c r="C270" t="str">
        <f>IFERROR(VLOOKUP(A270,'CY -  December 2016'!$B$6:$C$30,2,FALSE),"")</f>
        <v/>
      </c>
      <c r="J270" s="71" t="str">
        <f>IFERROR(VLOOKUP(E270,'CY -  December 2016'!$B$6:$C$30,2,FALSE),"")</f>
        <v/>
      </c>
    </row>
    <row r="271" spans="3:10" x14ac:dyDescent="0.35">
      <c r="C271" t="str">
        <f>IFERROR(VLOOKUP(A271,'CY -  December 2016'!$B$6:$C$30,2,FALSE),"")</f>
        <v/>
      </c>
      <c r="J271" s="71" t="str">
        <f>IFERROR(VLOOKUP(E271,'CY -  December 2016'!$B$6:$C$30,2,FALSE),"")</f>
        <v/>
      </c>
    </row>
    <row r="272" spans="3:10" x14ac:dyDescent="0.35">
      <c r="C272" t="str">
        <f>IFERROR(VLOOKUP(A272,'CY -  December 2016'!$B$6:$C$30,2,FALSE),"")</f>
        <v/>
      </c>
      <c r="J272" s="71" t="str">
        <f>IFERROR(VLOOKUP(E272,'CY -  December 2016'!$B$6:$C$30,2,FALSE),"")</f>
        <v/>
      </c>
    </row>
    <row r="273" spans="3:10" x14ac:dyDescent="0.35">
      <c r="C273" t="str">
        <f>IFERROR(VLOOKUP(A273,'CY -  December 2016'!$B$6:$C$30,2,FALSE),"")</f>
        <v/>
      </c>
      <c r="J273" s="71" t="str">
        <f>IFERROR(VLOOKUP(E273,'CY -  December 2016'!$B$6:$C$30,2,FALSE),"")</f>
        <v/>
      </c>
    </row>
    <row r="274" spans="3:10" x14ac:dyDescent="0.35">
      <c r="C274" t="str">
        <f>IFERROR(VLOOKUP(A274,'CY -  December 2016'!$B$6:$C$30,2,FALSE),"")</f>
        <v/>
      </c>
      <c r="J274" s="71" t="str">
        <f>IFERROR(VLOOKUP(E274,'CY -  December 2016'!$B$6:$C$30,2,FALSE),"")</f>
        <v/>
      </c>
    </row>
    <row r="275" spans="3:10" x14ac:dyDescent="0.35">
      <c r="C275" t="str">
        <f>IFERROR(VLOOKUP(A275,'CY -  December 2016'!$B$6:$C$30,2,FALSE),"")</f>
        <v/>
      </c>
      <c r="J275" s="71" t="str">
        <f>IFERROR(VLOOKUP(E275,'CY -  December 2016'!$B$6:$C$30,2,FALSE),"")</f>
        <v/>
      </c>
    </row>
    <row r="276" spans="3:10" x14ac:dyDescent="0.35">
      <c r="C276" t="str">
        <f>IFERROR(VLOOKUP(A276,'CY -  December 2016'!$B$6:$C$30,2,FALSE),"")</f>
        <v/>
      </c>
      <c r="J276" s="71" t="str">
        <f>IFERROR(VLOOKUP(E276,'CY -  December 2016'!$B$6:$C$30,2,FALSE),"")</f>
        <v/>
      </c>
    </row>
    <row r="277" spans="3:10" x14ac:dyDescent="0.35">
      <c r="C277" t="str">
        <f>IFERROR(VLOOKUP(A277,'CY -  December 2016'!$B$6:$C$30,2,FALSE),"")</f>
        <v/>
      </c>
      <c r="J277" s="71" t="str">
        <f>IFERROR(VLOOKUP(E277,'CY -  December 2016'!$B$6:$C$30,2,FALSE),"")</f>
        <v/>
      </c>
    </row>
    <row r="278" spans="3:10" x14ac:dyDescent="0.35">
      <c r="C278" t="str">
        <f>IFERROR(VLOOKUP(A278,'CY -  December 2016'!$B$6:$C$30,2,FALSE),"")</f>
        <v/>
      </c>
      <c r="J278" s="71" t="str">
        <f>IFERROR(VLOOKUP(E278,'CY -  December 2016'!$B$6:$C$30,2,FALSE),"")</f>
        <v/>
      </c>
    </row>
    <row r="279" spans="3:10" x14ac:dyDescent="0.35">
      <c r="C279" t="str">
        <f>IFERROR(VLOOKUP(A279,'CY -  December 2016'!$B$6:$C$30,2,FALSE),"")</f>
        <v/>
      </c>
      <c r="J279" s="71" t="str">
        <f>IFERROR(VLOOKUP(E279,'CY -  December 2016'!$B$6:$C$30,2,FALSE),"")</f>
        <v/>
      </c>
    </row>
    <row r="280" spans="3:10" x14ac:dyDescent="0.35">
      <c r="C280" t="str">
        <f>IFERROR(VLOOKUP(A280,'CY -  December 2016'!$B$6:$C$30,2,FALSE),"")</f>
        <v/>
      </c>
      <c r="J280" s="71" t="str">
        <f>IFERROR(VLOOKUP(E280,'CY -  December 2016'!$B$6:$C$30,2,FALSE),"")</f>
        <v/>
      </c>
    </row>
    <row r="281" spans="3:10" x14ac:dyDescent="0.35">
      <c r="C281" t="str">
        <f>IFERROR(VLOOKUP(A281,'CY -  December 2016'!$B$6:$C$30,2,FALSE),"")</f>
        <v/>
      </c>
      <c r="J281" s="71" t="str">
        <f>IFERROR(VLOOKUP(E281,'CY -  December 2016'!$B$6:$C$30,2,FALSE),"")</f>
        <v/>
      </c>
    </row>
    <row r="282" spans="3:10" x14ac:dyDescent="0.35">
      <c r="C282" t="str">
        <f>IFERROR(VLOOKUP(A282,'CY -  December 2016'!$B$6:$C$30,2,FALSE),"")</f>
        <v/>
      </c>
      <c r="J282" s="71" t="str">
        <f>IFERROR(VLOOKUP(E282,'CY -  December 2016'!$B$6:$C$30,2,FALSE),"")</f>
        <v/>
      </c>
    </row>
    <row r="283" spans="3:10" x14ac:dyDescent="0.35">
      <c r="C283" t="str">
        <f>IFERROR(VLOOKUP(A283,'CY -  December 2016'!$B$6:$C$30,2,FALSE),"")</f>
        <v/>
      </c>
      <c r="J283" s="71" t="str">
        <f>IFERROR(VLOOKUP(E283,'CY -  December 2016'!$B$6:$C$30,2,FALSE),"")</f>
        <v/>
      </c>
    </row>
    <row r="284" spans="3:10" x14ac:dyDescent="0.35">
      <c r="C284" t="str">
        <f>IFERROR(VLOOKUP(A284,'CY -  December 2016'!$B$6:$C$30,2,FALSE),"")</f>
        <v/>
      </c>
      <c r="J284" s="71" t="str">
        <f>IFERROR(VLOOKUP(E284,'CY -  December 2016'!$B$6:$C$30,2,FALSE),"")</f>
        <v/>
      </c>
    </row>
    <row r="285" spans="3:10" x14ac:dyDescent="0.35">
      <c r="C285" t="str">
        <f>IFERROR(VLOOKUP(A285,'CY -  December 2016'!$B$6:$C$30,2,FALSE),"")</f>
        <v/>
      </c>
      <c r="J285" s="71" t="str">
        <f>IFERROR(VLOOKUP(E285,'CY -  December 2016'!$B$6:$C$30,2,FALSE),"")</f>
        <v/>
      </c>
    </row>
    <row r="286" spans="3:10" x14ac:dyDescent="0.35">
      <c r="C286" t="str">
        <f>IFERROR(VLOOKUP(A286,'CY -  December 2016'!$B$6:$C$30,2,FALSE),"")</f>
        <v/>
      </c>
      <c r="J286" s="71" t="str">
        <f>IFERROR(VLOOKUP(E286,'CY -  December 2016'!$B$6:$C$30,2,FALSE),"")</f>
        <v/>
      </c>
    </row>
    <row r="287" spans="3:10" x14ac:dyDescent="0.35">
      <c r="C287" t="str">
        <f>IFERROR(VLOOKUP(A287,'CY -  December 2016'!$B$6:$C$30,2,FALSE),"")</f>
        <v/>
      </c>
      <c r="J287" s="71" t="str">
        <f>IFERROR(VLOOKUP(E287,'CY -  December 2016'!$B$6:$C$30,2,FALSE),"")</f>
        <v/>
      </c>
    </row>
    <row r="288" spans="3:10" x14ac:dyDescent="0.35">
      <c r="C288" t="str">
        <f>IFERROR(VLOOKUP(A288,'CY -  December 2016'!$B$6:$C$30,2,FALSE),"")</f>
        <v/>
      </c>
      <c r="J288" s="71" t="str">
        <f>IFERROR(VLOOKUP(E288,'CY -  December 2016'!$B$6:$C$30,2,FALSE),"")</f>
        <v/>
      </c>
    </row>
    <row r="289" spans="3:10" x14ac:dyDescent="0.35">
      <c r="C289" t="str">
        <f>IFERROR(VLOOKUP(A289,'CY -  December 2016'!$B$6:$C$30,2,FALSE),"")</f>
        <v/>
      </c>
      <c r="J289" s="71" t="str">
        <f>IFERROR(VLOOKUP(E289,'CY -  December 2016'!$B$6:$C$30,2,FALSE),"")</f>
        <v/>
      </c>
    </row>
    <row r="290" spans="3:10" x14ac:dyDescent="0.35">
      <c r="C290" t="str">
        <f>IFERROR(VLOOKUP(A290,'CY -  December 2016'!$B$6:$C$30,2,FALSE),"")</f>
        <v/>
      </c>
      <c r="J290" s="71" t="str">
        <f>IFERROR(VLOOKUP(E290,'CY -  December 2016'!$B$6:$C$30,2,FALSE),"")</f>
        <v/>
      </c>
    </row>
    <row r="291" spans="3:10" x14ac:dyDescent="0.35">
      <c r="C291" t="str">
        <f>IFERROR(VLOOKUP(A291,'CY -  December 2016'!$B$6:$C$30,2,FALSE),"")</f>
        <v/>
      </c>
      <c r="J291" s="71" t="str">
        <f>IFERROR(VLOOKUP(E291,'CY -  December 2016'!$B$6:$C$30,2,FALSE),"")</f>
        <v/>
      </c>
    </row>
    <row r="292" spans="3:10" x14ac:dyDescent="0.35">
      <c r="C292" t="str">
        <f>IFERROR(VLOOKUP(A292,'CY -  December 2016'!$B$6:$C$30,2,FALSE),"")</f>
        <v/>
      </c>
      <c r="J292" s="71" t="str">
        <f>IFERROR(VLOOKUP(E292,'CY -  December 2016'!$B$6:$C$30,2,FALSE),"")</f>
        <v/>
      </c>
    </row>
    <row r="293" spans="3:10" x14ac:dyDescent="0.35">
      <c r="C293" t="str">
        <f>IFERROR(VLOOKUP(A293,'CY -  December 2016'!$B$6:$C$30,2,FALSE),"")</f>
        <v/>
      </c>
      <c r="J293" s="71" t="str">
        <f>IFERROR(VLOOKUP(E293,'CY -  December 2016'!$B$6:$C$30,2,FALSE),"")</f>
        <v/>
      </c>
    </row>
    <row r="294" spans="3:10" x14ac:dyDescent="0.35">
      <c r="C294" t="str">
        <f>IFERROR(VLOOKUP(A294,'CY -  December 2016'!$B$6:$C$30,2,FALSE),"")</f>
        <v/>
      </c>
      <c r="J294" s="71" t="str">
        <f>IFERROR(VLOOKUP(E294,'CY -  December 2016'!$B$6:$C$30,2,FALSE),"")</f>
        <v/>
      </c>
    </row>
    <row r="295" spans="3:10" x14ac:dyDescent="0.35">
      <c r="C295" t="str">
        <f>IFERROR(VLOOKUP(A295,'CY -  December 2016'!$B$6:$C$30,2,FALSE),"")</f>
        <v/>
      </c>
      <c r="J295" s="71" t="str">
        <f>IFERROR(VLOOKUP(E295,'CY -  December 2016'!$B$6:$C$30,2,FALSE),"")</f>
        <v/>
      </c>
    </row>
    <row r="296" spans="3:10" x14ac:dyDescent="0.35">
      <c r="C296" t="str">
        <f>IFERROR(VLOOKUP(A296,'CY -  December 2016'!$B$6:$C$30,2,FALSE),"")</f>
        <v/>
      </c>
      <c r="J296" s="71" t="str">
        <f>IFERROR(VLOOKUP(E296,'CY -  December 2016'!$B$6:$C$30,2,FALSE),"")</f>
        <v/>
      </c>
    </row>
    <row r="297" spans="3:10" x14ac:dyDescent="0.35">
      <c r="C297" t="str">
        <f>IFERROR(VLOOKUP(A297,'CY -  December 2016'!$B$6:$C$30,2,FALSE),"")</f>
        <v/>
      </c>
      <c r="J297" s="71" t="str">
        <f>IFERROR(VLOOKUP(E297,'CY -  December 2016'!$B$6:$C$30,2,FALSE),"")</f>
        <v/>
      </c>
    </row>
    <row r="298" spans="3:10" x14ac:dyDescent="0.35">
      <c r="C298" t="str">
        <f>IFERROR(VLOOKUP(A298,'CY -  December 2016'!$B$6:$C$30,2,FALSE),"")</f>
        <v/>
      </c>
      <c r="J298" s="71" t="str">
        <f>IFERROR(VLOOKUP(E298,'CY -  December 2016'!$B$6:$C$30,2,FALSE),"")</f>
        <v/>
      </c>
    </row>
    <row r="299" spans="3:10" x14ac:dyDescent="0.35">
      <c r="C299" t="str">
        <f>IFERROR(VLOOKUP(A299,'CY -  December 2016'!$B$6:$C$30,2,FALSE),"")</f>
        <v/>
      </c>
      <c r="J299" s="71" t="str">
        <f>IFERROR(VLOOKUP(E299,'CY -  December 2016'!$B$6:$C$30,2,FALSE),"")</f>
        <v/>
      </c>
    </row>
    <row r="300" spans="3:10" x14ac:dyDescent="0.35">
      <c r="C300" t="str">
        <f>IFERROR(VLOOKUP(A300,'CY -  December 2016'!$B$6:$C$30,2,FALSE),"")</f>
        <v/>
      </c>
      <c r="J300" s="71" t="str">
        <f>IFERROR(VLOOKUP(E300,'CY -  December 2016'!$B$6:$C$30,2,FALSE),"")</f>
        <v/>
      </c>
    </row>
    <row r="301" spans="3:10" x14ac:dyDescent="0.35">
      <c r="C301" t="str">
        <f>IFERROR(VLOOKUP(A301,'CY -  December 2016'!$B$6:$C$30,2,FALSE),"")</f>
        <v/>
      </c>
      <c r="J301" s="71" t="str">
        <f>IFERROR(VLOOKUP(E301,'CY -  December 2016'!$B$6:$C$30,2,FALSE),"")</f>
        <v/>
      </c>
    </row>
    <row r="302" spans="3:10" x14ac:dyDescent="0.35">
      <c r="C302" t="str">
        <f>IFERROR(VLOOKUP(A302,'CY -  December 2016'!$B$6:$C$30,2,FALSE),"")</f>
        <v/>
      </c>
      <c r="J302" s="71" t="str">
        <f>IFERROR(VLOOKUP(E302,'CY -  December 2016'!$B$6:$C$30,2,FALSE),"")</f>
        <v/>
      </c>
    </row>
    <row r="303" spans="3:10" x14ac:dyDescent="0.35">
      <c r="C303" t="str">
        <f>IFERROR(VLOOKUP(A303,'CY -  December 2016'!$B$6:$C$30,2,FALSE),"")</f>
        <v/>
      </c>
      <c r="J303" s="71" t="str">
        <f>IFERROR(VLOOKUP(E303,'CY -  December 2016'!$B$6:$C$30,2,FALSE),"")</f>
        <v/>
      </c>
    </row>
    <row r="304" spans="3:10" x14ac:dyDescent="0.35">
      <c r="C304" t="str">
        <f>IFERROR(VLOOKUP(A304,'CY -  December 2016'!$B$6:$C$30,2,FALSE),"")</f>
        <v/>
      </c>
      <c r="J304" s="71" t="str">
        <f>IFERROR(VLOOKUP(E304,'CY -  December 2016'!$B$6:$C$30,2,FALSE),"")</f>
        <v/>
      </c>
    </row>
    <row r="305" spans="3:10" x14ac:dyDescent="0.35">
      <c r="C305" t="str">
        <f>IFERROR(VLOOKUP(A305,'CY -  December 2016'!$B$6:$C$30,2,FALSE),"")</f>
        <v/>
      </c>
      <c r="J305" s="71" t="str">
        <f>IFERROR(VLOOKUP(E305,'CY -  December 2016'!$B$6:$C$30,2,FALSE),"")</f>
        <v/>
      </c>
    </row>
    <row r="306" spans="3:10" x14ac:dyDescent="0.35">
      <c r="C306" t="str">
        <f>IFERROR(VLOOKUP(A306,'CY -  December 2016'!$B$6:$C$30,2,FALSE),"")</f>
        <v/>
      </c>
      <c r="J306" s="71" t="str">
        <f>IFERROR(VLOOKUP(E306,'CY -  December 2016'!$B$6:$C$30,2,FALSE),"")</f>
        <v/>
      </c>
    </row>
    <row r="307" spans="3:10" x14ac:dyDescent="0.35">
      <c r="C307" t="str">
        <f>IFERROR(VLOOKUP(A307,'CY -  December 2016'!$B$6:$C$30,2,FALSE),"")</f>
        <v/>
      </c>
      <c r="J307" s="71" t="str">
        <f>IFERROR(VLOOKUP(E307,'CY -  December 2016'!$B$6:$C$30,2,FALSE),"")</f>
        <v/>
      </c>
    </row>
    <row r="308" spans="3:10" x14ac:dyDescent="0.35">
      <c r="C308" t="str">
        <f>IFERROR(VLOOKUP(A308,'CY -  December 2016'!$B$6:$C$30,2,FALSE),"")</f>
        <v/>
      </c>
      <c r="J308" s="71" t="str">
        <f>IFERROR(VLOOKUP(E308,'CY -  December 2016'!$B$6:$C$30,2,FALSE),"")</f>
        <v/>
      </c>
    </row>
    <row r="309" spans="3:10" x14ac:dyDescent="0.35">
      <c r="C309" t="str">
        <f>IFERROR(VLOOKUP(A309,'CY -  December 2016'!$B$6:$C$30,2,FALSE),"")</f>
        <v/>
      </c>
      <c r="J309" s="71" t="str">
        <f>IFERROR(VLOOKUP(E309,'CY -  December 2016'!$B$6:$C$30,2,FALSE),"")</f>
        <v/>
      </c>
    </row>
    <row r="310" spans="3:10" x14ac:dyDescent="0.35">
      <c r="C310" t="str">
        <f>IFERROR(VLOOKUP(A310,'CY -  December 2016'!$B$6:$C$30,2,FALSE),"")</f>
        <v/>
      </c>
      <c r="J310" s="71" t="str">
        <f>IFERROR(VLOOKUP(E310,'CY -  December 2016'!$B$6:$C$30,2,FALSE),"")</f>
        <v/>
      </c>
    </row>
    <row r="311" spans="3:10" x14ac:dyDescent="0.35">
      <c r="C311" t="str">
        <f>IFERROR(VLOOKUP(A311,'CY -  December 2016'!$B$6:$C$30,2,FALSE),"")</f>
        <v/>
      </c>
      <c r="J311" s="71" t="str">
        <f>IFERROR(VLOOKUP(E311,'CY -  December 2016'!$B$6:$C$30,2,FALSE),"")</f>
        <v/>
      </c>
    </row>
    <row r="312" spans="3:10" x14ac:dyDescent="0.35">
      <c r="C312" t="str">
        <f>IFERROR(VLOOKUP(A312,'CY -  December 2016'!$B$6:$C$30,2,FALSE),"")</f>
        <v/>
      </c>
      <c r="J312" s="71" t="str">
        <f>IFERROR(VLOOKUP(E312,'CY -  December 2016'!$B$6:$C$30,2,FALSE),"")</f>
        <v/>
      </c>
    </row>
    <row r="313" spans="3:10" x14ac:dyDescent="0.35">
      <c r="C313" t="str">
        <f>IFERROR(VLOOKUP(A313,'CY -  December 2016'!$B$6:$C$30,2,FALSE),"")</f>
        <v/>
      </c>
      <c r="J313" s="71" t="str">
        <f>IFERROR(VLOOKUP(E313,'CY -  December 2016'!$B$6:$C$30,2,FALSE),"")</f>
        <v/>
      </c>
    </row>
    <row r="314" spans="3:10" x14ac:dyDescent="0.35">
      <c r="C314" t="str">
        <f>IFERROR(VLOOKUP(A314,'CY -  December 2016'!$B$6:$C$30,2,FALSE),"")</f>
        <v/>
      </c>
      <c r="J314" s="71" t="str">
        <f>IFERROR(VLOOKUP(E314,'CY -  December 2016'!$B$6:$C$30,2,FALSE),"")</f>
        <v/>
      </c>
    </row>
    <row r="315" spans="3:10" x14ac:dyDescent="0.35">
      <c r="C315" t="str">
        <f>IFERROR(VLOOKUP(A315,'CY -  December 2016'!$B$6:$C$30,2,FALSE),"")</f>
        <v/>
      </c>
      <c r="J315" s="71" t="str">
        <f>IFERROR(VLOOKUP(E315,'CY -  December 2016'!$B$6:$C$30,2,FALSE),"")</f>
        <v/>
      </c>
    </row>
    <row r="316" spans="3:10" x14ac:dyDescent="0.35">
      <c r="C316" t="str">
        <f>IFERROR(VLOOKUP(A316,'CY -  December 2016'!$B$6:$C$30,2,FALSE),"")</f>
        <v/>
      </c>
      <c r="J316" s="71" t="str">
        <f>IFERROR(VLOOKUP(E316,'CY -  December 2016'!$B$6:$C$30,2,FALSE),"")</f>
        <v/>
      </c>
    </row>
    <row r="317" spans="3:10" x14ac:dyDescent="0.35">
      <c r="C317" t="str">
        <f>IFERROR(VLOOKUP(A317,'CY -  December 2016'!$B$6:$C$30,2,FALSE),"")</f>
        <v/>
      </c>
      <c r="J317" s="71" t="str">
        <f>IFERROR(VLOOKUP(E317,'CY -  December 2016'!$B$6:$C$30,2,FALSE),"")</f>
        <v/>
      </c>
    </row>
    <row r="318" spans="3:10" x14ac:dyDescent="0.35">
      <c r="C318" t="str">
        <f>IFERROR(VLOOKUP(A318,'CY -  December 2016'!$B$6:$C$30,2,FALSE),"")</f>
        <v/>
      </c>
      <c r="J318" s="71" t="str">
        <f>IFERROR(VLOOKUP(E318,'CY -  December 2016'!$B$6:$C$30,2,FALSE),"")</f>
        <v/>
      </c>
    </row>
    <row r="319" spans="3:10" x14ac:dyDescent="0.35">
      <c r="C319" t="str">
        <f>IFERROR(VLOOKUP(A319,'CY -  December 2016'!$B$6:$C$30,2,FALSE),"")</f>
        <v/>
      </c>
      <c r="J319" s="71" t="str">
        <f>IFERROR(VLOOKUP(E319,'CY -  December 2016'!$B$6:$C$30,2,FALSE),"")</f>
        <v/>
      </c>
    </row>
    <row r="320" spans="3:10" x14ac:dyDescent="0.35">
      <c r="C320" t="str">
        <f>IFERROR(VLOOKUP(A320,'CY -  December 2016'!$B$6:$C$30,2,FALSE),"")</f>
        <v/>
      </c>
      <c r="J320" s="71" t="str">
        <f>IFERROR(VLOOKUP(E320,'CY -  December 2016'!$B$6:$C$30,2,FALSE),"")</f>
        <v/>
      </c>
    </row>
    <row r="321" spans="3:10" x14ac:dyDescent="0.35">
      <c r="C321" t="str">
        <f>IFERROR(VLOOKUP(A321,'CY -  December 2016'!$B$6:$C$30,2,FALSE),"")</f>
        <v/>
      </c>
      <c r="J321" s="71" t="str">
        <f>IFERROR(VLOOKUP(E321,'CY -  December 2016'!$B$6:$C$30,2,FALSE),"")</f>
        <v/>
      </c>
    </row>
    <row r="322" spans="3:10" x14ac:dyDescent="0.35">
      <c r="C322" t="str">
        <f>IFERROR(VLOOKUP(A322,'CY -  December 2016'!$B$6:$C$30,2,FALSE),"")</f>
        <v/>
      </c>
      <c r="J322" s="71" t="str">
        <f>IFERROR(VLOOKUP(E322,'CY -  December 2016'!$B$6:$C$30,2,FALSE),"")</f>
        <v/>
      </c>
    </row>
    <row r="323" spans="3:10" x14ac:dyDescent="0.35">
      <c r="C323" t="str">
        <f>IFERROR(VLOOKUP(A323,'CY -  December 2016'!$B$6:$C$30,2,FALSE),"")</f>
        <v/>
      </c>
      <c r="J323" s="71" t="str">
        <f>IFERROR(VLOOKUP(E323,'CY -  December 2016'!$B$6:$C$30,2,FALSE),"")</f>
        <v/>
      </c>
    </row>
    <row r="324" spans="3:10" x14ac:dyDescent="0.35">
      <c r="C324" t="str">
        <f>IFERROR(VLOOKUP(A324,'CY -  December 2016'!$B$6:$C$30,2,FALSE),"")</f>
        <v/>
      </c>
      <c r="J324" s="71" t="str">
        <f>IFERROR(VLOOKUP(E324,'CY -  December 2016'!$B$6:$C$30,2,FALSE),"")</f>
        <v/>
      </c>
    </row>
    <row r="325" spans="3:10" x14ac:dyDescent="0.35">
      <c r="C325" t="str">
        <f>IFERROR(VLOOKUP(A325,'CY -  December 2016'!$B$6:$C$30,2,FALSE),"")</f>
        <v/>
      </c>
      <c r="J325" s="71" t="str">
        <f>IFERROR(VLOOKUP(E325,'CY -  December 2016'!$B$6:$C$30,2,FALSE),"")</f>
        <v/>
      </c>
    </row>
    <row r="326" spans="3:10" x14ac:dyDescent="0.35">
      <c r="C326" t="str">
        <f>IFERROR(VLOOKUP(A326,'CY -  December 2016'!$B$6:$C$30,2,FALSE),"")</f>
        <v/>
      </c>
      <c r="J326" s="71" t="str">
        <f>IFERROR(VLOOKUP(E326,'CY -  December 2016'!$B$6:$C$30,2,FALSE),"")</f>
        <v/>
      </c>
    </row>
    <row r="327" spans="3:10" x14ac:dyDescent="0.35">
      <c r="C327" t="str">
        <f>IFERROR(VLOOKUP(A327,'CY -  December 2016'!$B$6:$C$30,2,FALSE),"")</f>
        <v/>
      </c>
      <c r="J327" s="71" t="str">
        <f>IFERROR(VLOOKUP(E327,'CY -  December 2016'!$B$6:$C$30,2,FALSE),"")</f>
        <v/>
      </c>
    </row>
    <row r="328" spans="3:10" x14ac:dyDescent="0.35">
      <c r="C328" t="str">
        <f>IFERROR(VLOOKUP(A328,'CY -  December 2016'!$B$6:$C$30,2,FALSE),"")</f>
        <v/>
      </c>
      <c r="J328" s="71" t="str">
        <f>IFERROR(VLOOKUP(E328,'CY -  December 2016'!$B$6:$C$30,2,FALSE),"")</f>
        <v/>
      </c>
    </row>
    <row r="329" spans="3:10" x14ac:dyDescent="0.35">
      <c r="C329" t="str">
        <f>IFERROR(VLOOKUP(A329,'CY -  December 2016'!$B$6:$C$30,2,FALSE),"")</f>
        <v/>
      </c>
      <c r="J329" s="71" t="str">
        <f>IFERROR(VLOOKUP(E329,'CY -  December 2016'!$B$6:$C$30,2,FALSE),"")</f>
        <v/>
      </c>
    </row>
    <row r="330" spans="3:10" x14ac:dyDescent="0.35">
      <c r="C330" t="str">
        <f>IFERROR(VLOOKUP(A330,'CY -  December 2016'!$B$6:$C$30,2,FALSE),"")</f>
        <v/>
      </c>
      <c r="J330" s="71" t="str">
        <f>IFERROR(VLOOKUP(E330,'CY -  December 2016'!$B$6:$C$30,2,FALSE),"")</f>
        <v/>
      </c>
    </row>
    <row r="331" spans="3:10" x14ac:dyDescent="0.35">
      <c r="C331" t="str">
        <f>IFERROR(VLOOKUP(A331,'CY -  December 2016'!$B$6:$C$30,2,FALSE),"")</f>
        <v/>
      </c>
      <c r="J331" s="71" t="str">
        <f>IFERROR(VLOOKUP(E331,'CY -  December 2016'!$B$6:$C$30,2,FALSE),"")</f>
        <v/>
      </c>
    </row>
    <row r="332" spans="3:10" x14ac:dyDescent="0.35">
      <c r="C332" t="str">
        <f>IFERROR(VLOOKUP(A332,'CY -  December 2016'!$B$6:$C$30,2,FALSE),"")</f>
        <v/>
      </c>
      <c r="J332" s="71" t="str">
        <f>IFERROR(VLOOKUP(E332,'CY -  December 2016'!$B$6:$C$30,2,FALSE),"")</f>
        <v/>
      </c>
    </row>
    <row r="333" spans="3:10" x14ac:dyDescent="0.35">
      <c r="C333" t="str">
        <f>IFERROR(VLOOKUP(A333,'CY -  December 2016'!$B$6:$C$30,2,FALSE),"")</f>
        <v/>
      </c>
      <c r="J333" s="71" t="str">
        <f>IFERROR(VLOOKUP(E333,'CY -  December 2016'!$B$6:$C$30,2,FALSE),"")</f>
        <v/>
      </c>
    </row>
    <row r="334" spans="3:10" x14ac:dyDescent="0.35">
      <c r="C334" t="str">
        <f>IFERROR(VLOOKUP(A334,'CY -  December 2016'!$B$6:$C$30,2,FALSE),"")</f>
        <v/>
      </c>
      <c r="J334" s="71" t="str">
        <f>IFERROR(VLOOKUP(E334,'CY -  December 2016'!$B$6:$C$30,2,FALSE),"")</f>
        <v/>
      </c>
    </row>
    <row r="335" spans="3:10" x14ac:dyDescent="0.35">
      <c r="C335" t="str">
        <f>IFERROR(VLOOKUP(A335,'CY -  December 2016'!$B$6:$C$30,2,FALSE),"")</f>
        <v/>
      </c>
      <c r="J335" s="71" t="str">
        <f>IFERROR(VLOOKUP(E335,'CY -  December 2016'!$B$6:$C$30,2,FALSE),"")</f>
        <v/>
      </c>
    </row>
    <row r="336" spans="3:10" x14ac:dyDescent="0.35">
      <c r="C336" t="str">
        <f>IFERROR(VLOOKUP(A336,'CY -  December 2016'!$B$6:$C$30,2,FALSE),"")</f>
        <v/>
      </c>
      <c r="J336" s="71" t="str">
        <f>IFERROR(VLOOKUP(E336,'CY -  December 2016'!$B$6:$C$30,2,FALSE),"")</f>
        <v/>
      </c>
    </row>
    <row r="337" spans="3:10" x14ac:dyDescent="0.35">
      <c r="C337" t="str">
        <f>IFERROR(VLOOKUP(A337,'CY -  December 2016'!$B$6:$C$30,2,FALSE),"")</f>
        <v/>
      </c>
      <c r="J337" s="71" t="str">
        <f>IFERROR(VLOOKUP(E337,'CY -  December 2016'!$B$6:$C$30,2,FALSE),"")</f>
        <v/>
      </c>
    </row>
    <row r="338" spans="3:10" x14ac:dyDescent="0.35">
      <c r="C338" t="str">
        <f>IFERROR(VLOOKUP(A338,'CY -  December 2016'!$B$6:$C$30,2,FALSE),"")</f>
        <v/>
      </c>
      <c r="J338" s="71" t="str">
        <f>IFERROR(VLOOKUP(E338,'CY -  December 2016'!$B$6:$C$30,2,FALSE),"")</f>
        <v/>
      </c>
    </row>
    <row r="339" spans="3:10" x14ac:dyDescent="0.35">
      <c r="C339" t="str">
        <f>IFERROR(VLOOKUP(A339,'CY -  December 2016'!$B$6:$C$30,2,FALSE),"")</f>
        <v/>
      </c>
      <c r="J339" s="71" t="str">
        <f>IFERROR(VLOOKUP(E339,'CY -  December 2016'!$B$6:$C$30,2,FALSE),"")</f>
        <v/>
      </c>
    </row>
    <row r="340" spans="3:10" x14ac:dyDescent="0.35">
      <c r="C340" t="str">
        <f>IFERROR(VLOOKUP(A340,'CY -  December 2016'!$B$6:$C$30,2,FALSE),"")</f>
        <v/>
      </c>
      <c r="J340" s="71" t="str">
        <f>IFERROR(VLOOKUP(E340,'CY -  December 2016'!$B$6:$C$30,2,FALSE),"")</f>
        <v/>
      </c>
    </row>
    <row r="341" spans="3:10" x14ac:dyDescent="0.35">
      <c r="C341" t="str">
        <f>IFERROR(VLOOKUP(A341,'CY -  December 2016'!$B$6:$C$30,2,FALSE),"")</f>
        <v/>
      </c>
      <c r="J341" s="71" t="str">
        <f>IFERROR(VLOOKUP(E341,'CY -  December 2016'!$B$6:$C$30,2,FALSE),"")</f>
        <v/>
      </c>
    </row>
    <row r="342" spans="3:10" x14ac:dyDescent="0.35">
      <c r="C342" t="str">
        <f>IFERROR(VLOOKUP(A342,'CY -  December 2016'!$B$6:$C$30,2,FALSE),"")</f>
        <v/>
      </c>
      <c r="J342" s="71" t="str">
        <f>IFERROR(VLOOKUP(E342,'CY -  December 2016'!$B$6:$C$30,2,FALSE),"")</f>
        <v/>
      </c>
    </row>
    <row r="343" spans="3:10" x14ac:dyDescent="0.35">
      <c r="C343" t="str">
        <f>IFERROR(VLOOKUP(A343,'CY -  December 2016'!$B$6:$C$30,2,FALSE),"")</f>
        <v/>
      </c>
      <c r="J343" s="71" t="str">
        <f>IFERROR(VLOOKUP(E343,'CY -  December 2016'!$B$6:$C$30,2,FALSE),"")</f>
        <v/>
      </c>
    </row>
    <row r="344" spans="3:10" x14ac:dyDescent="0.35">
      <c r="C344" t="str">
        <f>IFERROR(VLOOKUP(A344,'CY -  December 2016'!$B$6:$C$30,2,FALSE),"")</f>
        <v/>
      </c>
      <c r="J344" s="71" t="str">
        <f>IFERROR(VLOOKUP(E344,'CY -  December 2016'!$B$6:$C$30,2,FALSE),"")</f>
        <v/>
      </c>
    </row>
    <row r="345" spans="3:10" x14ac:dyDescent="0.35">
      <c r="C345" t="str">
        <f>IFERROR(VLOOKUP(A345,'CY -  December 2016'!$B$6:$C$30,2,FALSE),"")</f>
        <v/>
      </c>
      <c r="J345" s="71" t="str">
        <f>IFERROR(VLOOKUP(E345,'CY -  December 2016'!$B$6:$C$30,2,FALSE),"")</f>
        <v/>
      </c>
    </row>
    <row r="346" spans="3:10" x14ac:dyDescent="0.35">
      <c r="C346" t="str">
        <f>IFERROR(VLOOKUP(A346,'CY -  December 2016'!$B$6:$C$30,2,FALSE),"")</f>
        <v/>
      </c>
      <c r="J346" s="71" t="str">
        <f>IFERROR(VLOOKUP(E346,'CY -  December 2016'!$B$6:$C$30,2,FALSE),"")</f>
        <v/>
      </c>
    </row>
    <row r="347" spans="3:10" x14ac:dyDescent="0.35">
      <c r="C347" t="str">
        <f>IFERROR(VLOOKUP(A347,'CY -  December 2016'!$B$6:$C$30,2,FALSE),"")</f>
        <v/>
      </c>
      <c r="J347" s="71" t="str">
        <f>IFERROR(VLOOKUP(E347,'CY -  December 2016'!$B$6:$C$30,2,FALSE),"")</f>
        <v/>
      </c>
    </row>
    <row r="348" spans="3:10" x14ac:dyDescent="0.35">
      <c r="C348" t="str">
        <f>IFERROR(VLOOKUP(A348,'CY -  December 2016'!$B$6:$C$30,2,FALSE),"")</f>
        <v/>
      </c>
      <c r="J348" s="71" t="str">
        <f>IFERROR(VLOOKUP(E348,'CY -  December 2016'!$B$6:$C$30,2,FALSE),"")</f>
        <v/>
      </c>
    </row>
    <row r="349" spans="3:10" x14ac:dyDescent="0.35">
      <c r="C349" t="str">
        <f>IFERROR(VLOOKUP(A349,'CY -  December 2016'!$B$6:$C$30,2,FALSE),"")</f>
        <v/>
      </c>
      <c r="J349" s="71" t="str">
        <f>IFERROR(VLOOKUP(E349,'CY -  December 2016'!$B$6:$C$30,2,FALSE),"")</f>
        <v/>
      </c>
    </row>
    <row r="350" spans="3:10" x14ac:dyDescent="0.35">
      <c r="C350" t="str">
        <f>IFERROR(VLOOKUP(A350,'CY -  December 2016'!$B$6:$C$30,2,FALSE),"")</f>
        <v/>
      </c>
      <c r="J350" s="71" t="str">
        <f>IFERROR(VLOOKUP(E350,'CY -  December 2016'!$B$6:$C$30,2,FALSE),"")</f>
        <v/>
      </c>
    </row>
    <row r="351" spans="3:10" x14ac:dyDescent="0.35">
      <c r="C351" t="str">
        <f>IFERROR(VLOOKUP(A351,'CY -  December 2016'!$B$6:$C$30,2,FALSE),"")</f>
        <v/>
      </c>
      <c r="J351" s="71" t="str">
        <f>IFERROR(VLOOKUP(E351,'CY -  December 2016'!$B$6:$C$30,2,FALSE),"")</f>
        <v/>
      </c>
    </row>
    <row r="352" spans="3:10" x14ac:dyDescent="0.35">
      <c r="C352" t="str">
        <f>IFERROR(VLOOKUP(A352,'CY -  December 2016'!$B$6:$C$30,2,FALSE),"")</f>
        <v/>
      </c>
      <c r="J352" s="71" t="str">
        <f>IFERROR(VLOOKUP(E352,'CY -  December 2016'!$B$6:$C$30,2,FALSE),"")</f>
        <v/>
      </c>
    </row>
    <row r="353" spans="3:10" x14ac:dyDescent="0.35">
      <c r="C353" t="str">
        <f>IFERROR(VLOOKUP(A353,'CY -  December 2016'!$B$6:$C$30,2,FALSE),"")</f>
        <v/>
      </c>
      <c r="J353" s="71" t="str">
        <f>IFERROR(VLOOKUP(E353,'CY -  December 2016'!$B$6:$C$30,2,FALSE),"")</f>
        <v/>
      </c>
    </row>
    <row r="354" spans="3:10" x14ac:dyDescent="0.35">
      <c r="C354" t="str">
        <f>IFERROR(VLOOKUP(A354,'CY -  December 2016'!$B$6:$C$30,2,FALSE),"")</f>
        <v/>
      </c>
      <c r="J354" s="71" t="str">
        <f>IFERROR(VLOOKUP(E354,'CY -  December 2016'!$B$6:$C$30,2,FALSE),"")</f>
        <v/>
      </c>
    </row>
    <row r="355" spans="3:10" x14ac:dyDescent="0.35">
      <c r="C355" t="str">
        <f>IFERROR(VLOOKUP(A355,'CY -  December 2016'!$B$6:$C$30,2,FALSE),"")</f>
        <v/>
      </c>
      <c r="J355" s="71" t="str">
        <f>IFERROR(VLOOKUP(E355,'CY -  December 2016'!$B$6:$C$30,2,FALSE),"")</f>
        <v/>
      </c>
    </row>
    <row r="356" spans="3:10" x14ac:dyDescent="0.35">
      <c r="C356" t="str">
        <f>IFERROR(VLOOKUP(A356,'CY -  December 2016'!$B$6:$C$30,2,FALSE),"")</f>
        <v/>
      </c>
      <c r="J356" s="71" t="str">
        <f>IFERROR(VLOOKUP(E356,'CY -  December 2016'!$B$6:$C$30,2,FALSE),"")</f>
        <v/>
      </c>
    </row>
    <row r="357" spans="3:10" x14ac:dyDescent="0.35">
      <c r="C357" t="str">
        <f>IFERROR(VLOOKUP(A357,'CY -  December 2016'!$B$6:$C$30,2,FALSE),"")</f>
        <v/>
      </c>
      <c r="J357" s="71" t="str">
        <f>IFERROR(VLOOKUP(E357,'CY -  December 2016'!$B$6:$C$30,2,FALSE),"")</f>
        <v/>
      </c>
    </row>
    <row r="358" spans="3:10" x14ac:dyDescent="0.35">
      <c r="C358" t="str">
        <f>IFERROR(VLOOKUP(A358,'CY -  December 2016'!$B$6:$C$30,2,FALSE),"")</f>
        <v/>
      </c>
      <c r="J358" s="71" t="str">
        <f>IFERROR(VLOOKUP(E358,'CY -  December 2016'!$B$6:$C$30,2,FALSE),"")</f>
        <v/>
      </c>
    </row>
    <row r="359" spans="3:10" x14ac:dyDescent="0.35">
      <c r="C359" t="str">
        <f>IFERROR(VLOOKUP(A359,'CY -  December 2016'!$B$6:$C$30,2,FALSE),"")</f>
        <v/>
      </c>
      <c r="J359" s="71" t="str">
        <f>IFERROR(VLOOKUP(E359,'CY -  December 2016'!$B$6:$C$30,2,FALSE),"")</f>
        <v/>
      </c>
    </row>
    <row r="360" spans="3:10" x14ac:dyDescent="0.35">
      <c r="C360" t="str">
        <f>IFERROR(VLOOKUP(A360,'CY -  December 2016'!$B$6:$C$30,2,FALSE),"")</f>
        <v/>
      </c>
      <c r="J360" s="71" t="str">
        <f>IFERROR(VLOOKUP(E360,'CY -  December 2016'!$B$6:$C$30,2,FALSE),"")</f>
        <v/>
      </c>
    </row>
    <row r="361" spans="3:10" x14ac:dyDescent="0.35">
      <c r="C361" t="str">
        <f>IFERROR(VLOOKUP(A361,'CY -  December 2016'!$B$6:$C$30,2,FALSE),"")</f>
        <v/>
      </c>
      <c r="J361" s="71" t="str">
        <f>IFERROR(VLOOKUP(E361,'CY -  December 2016'!$B$6:$C$30,2,FALSE),"")</f>
        <v/>
      </c>
    </row>
    <row r="362" spans="3:10" x14ac:dyDescent="0.35">
      <c r="C362" t="str">
        <f>IFERROR(VLOOKUP(A362,'CY -  December 2016'!$B$6:$C$30,2,FALSE),"")</f>
        <v/>
      </c>
      <c r="J362" s="71" t="str">
        <f>IFERROR(VLOOKUP(E362,'CY -  December 2016'!$B$6:$C$30,2,FALSE),"")</f>
        <v/>
      </c>
    </row>
    <row r="363" spans="3:10" x14ac:dyDescent="0.35">
      <c r="C363" t="str">
        <f>IFERROR(VLOOKUP(A363,'CY -  December 2016'!$B$6:$C$30,2,FALSE),"")</f>
        <v/>
      </c>
      <c r="J363" s="71" t="str">
        <f>IFERROR(VLOOKUP(E363,'CY -  December 2016'!$B$6:$C$30,2,FALSE),"")</f>
        <v/>
      </c>
    </row>
    <row r="364" spans="3:10" x14ac:dyDescent="0.35">
      <c r="C364" t="str">
        <f>IFERROR(VLOOKUP(A364,'CY -  December 2016'!$B$6:$C$30,2,FALSE),"")</f>
        <v/>
      </c>
      <c r="J364" s="71" t="str">
        <f>IFERROR(VLOOKUP(E364,'CY -  December 2016'!$B$6:$C$30,2,FALSE),"")</f>
        <v/>
      </c>
    </row>
    <row r="365" spans="3:10" x14ac:dyDescent="0.35">
      <c r="C365" t="str">
        <f>IFERROR(VLOOKUP(A365,'CY -  December 2016'!$B$6:$C$30,2,FALSE),"")</f>
        <v/>
      </c>
      <c r="J365" s="71" t="str">
        <f>IFERROR(VLOOKUP(E365,'CY -  December 2016'!$B$6:$C$30,2,FALSE),"")</f>
        <v/>
      </c>
    </row>
    <row r="366" spans="3:10" x14ac:dyDescent="0.35">
      <c r="C366" t="str">
        <f>IFERROR(VLOOKUP(A366,'CY -  December 2016'!$B$6:$C$30,2,FALSE),"")</f>
        <v/>
      </c>
      <c r="J366" s="71" t="str">
        <f>IFERROR(VLOOKUP(E366,'CY -  December 2016'!$B$6:$C$30,2,FALSE),"")</f>
        <v/>
      </c>
    </row>
    <row r="367" spans="3:10" x14ac:dyDescent="0.35">
      <c r="C367" t="str">
        <f>IFERROR(VLOOKUP(A367,'CY -  December 2016'!$B$6:$C$30,2,FALSE),"")</f>
        <v/>
      </c>
      <c r="J367" s="71" t="str">
        <f>IFERROR(VLOOKUP(E367,'CY -  December 2016'!$B$6:$C$30,2,FALSE),"")</f>
        <v/>
      </c>
    </row>
    <row r="368" spans="3:10" x14ac:dyDescent="0.35">
      <c r="C368" t="str">
        <f>IFERROR(VLOOKUP(A368,'CY -  December 2016'!$B$6:$C$30,2,FALSE),"")</f>
        <v/>
      </c>
      <c r="J368" s="71" t="str">
        <f>IFERROR(VLOOKUP(E368,'CY -  December 2016'!$B$6:$C$30,2,FALSE),"")</f>
        <v/>
      </c>
    </row>
    <row r="369" spans="3:10" x14ac:dyDescent="0.35">
      <c r="C369" t="str">
        <f>IFERROR(VLOOKUP(A369,'CY -  December 2016'!$B$6:$C$30,2,FALSE),"")</f>
        <v/>
      </c>
      <c r="J369" s="71" t="str">
        <f>IFERROR(VLOOKUP(E369,'CY -  December 2016'!$B$6:$C$30,2,FALSE),"")</f>
        <v/>
      </c>
    </row>
    <row r="370" spans="3:10" x14ac:dyDescent="0.35">
      <c r="C370" t="str">
        <f>IFERROR(VLOOKUP(A370,'CY -  December 2016'!$B$6:$C$30,2,FALSE),"")</f>
        <v/>
      </c>
      <c r="J370" s="71" t="str">
        <f>IFERROR(VLOOKUP(E370,'CY -  December 2016'!$B$6:$C$30,2,FALSE),"")</f>
        <v/>
      </c>
    </row>
    <row r="371" spans="3:10" x14ac:dyDescent="0.35">
      <c r="C371" t="str">
        <f>IFERROR(VLOOKUP(A371,'CY -  December 2016'!$B$6:$C$30,2,FALSE),"")</f>
        <v/>
      </c>
      <c r="J371" s="71" t="str">
        <f>IFERROR(VLOOKUP(E371,'CY -  December 2016'!$B$6:$C$30,2,FALSE),"")</f>
        <v/>
      </c>
    </row>
    <row r="372" spans="3:10" x14ac:dyDescent="0.35">
      <c r="C372" t="str">
        <f>IFERROR(VLOOKUP(A372,'CY -  December 2016'!$B$6:$C$30,2,FALSE),"")</f>
        <v/>
      </c>
      <c r="J372" s="71" t="str">
        <f>IFERROR(VLOOKUP(E372,'CY -  December 2016'!$B$6:$C$30,2,FALSE),"")</f>
        <v/>
      </c>
    </row>
    <row r="373" spans="3:10" x14ac:dyDescent="0.35">
      <c r="C373" t="str">
        <f>IFERROR(VLOOKUP(A373,'CY -  December 2016'!$B$6:$C$30,2,FALSE),"")</f>
        <v/>
      </c>
      <c r="J373" s="71" t="str">
        <f>IFERROR(VLOOKUP(E373,'CY -  December 2016'!$B$6:$C$30,2,FALSE),"")</f>
        <v/>
      </c>
    </row>
    <row r="374" spans="3:10" x14ac:dyDescent="0.35">
      <c r="C374" t="str">
        <f>IFERROR(VLOOKUP(A374,'CY -  December 2016'!$B$6:$C$30,2,FALSE),"")</f>
        <v/>
      </c>
      <c r="J374" s="71" t="str">
        <f>IFERROR(VLOOKUP(E374,'CY -  December 2016'!$B$6:$C$30,2,FALSE),"")</f>
        <v/>
      </c>
    </row>
    <row r="375" spans="3:10" x14ac:dyDescent="0.35">
      <c r="C375" t="str">
        <f>IFERROR(VLOOKUP(A375,'CY -  December 2016'!$B$6:$C$30,2,FALSE),"")</f>
        <v/>
      </c>
      <c r="J375" s="71" t="str">
        <f>IFERROR(VLOOKUP(E375,'CY -  December 2016'!$B$6:$C$30,2,FALSE),"")</f>
        <v/>
      </c>
    </row>
    <row r="376" spans="3:10" x14ac:dyDescent="0.35">
      <c r="C376" t="str">
        <f>IFERROR(VLOOKUP(A376,'CY -  December 2016'!$B$6:$C$30,2,FALSE),"")</f>
        <v/>
      </c>
      <c r="J376" s="71" t="str">
        <f>IFERROR(VLOOKUP(E376,'CY -  December 2016'!$B$6:$C$30,2,FALSE),"")</f>
        <v/>
      </c>
    </row>
    <row r="377" spans="3:10" x14ac:dyDescent="0.35">
      <c r="C377" t="str">
        <f>IFERROR(VLOOKUP(A377,'CY -  December 2016'!$B$6:$C$30,2,FALSE),"")</f>
        <v/>
      </c>
      <c r="J377" s="71" t="str">
        <f>IFERROR(VLOOKUP(E377,'CY -  December 2016'!$B$6:$C$30,2,FALSE),"")</f>
        <v/>
      </c>
    </row>
    <row r="378" spans="3:10" x14ac:dyDescent="0.35">
      <c r="C378" t="str">
        <f>IFERROR(VLOOKUP(A378,'CY -  December 2016'!$B$6:$C$30,2,FALSE),"")</f>
        <v/>
      </c>
      <c r="J378" s="71" t="str">
        <f>IFERROR(VLOOKUP(E378,'CY -  December 2016'!$B$6:$C$30,2,FALSE),"")</f>
        <v/>
      </c>
    </row>
    <row r="379" spans="3:10" x14ac:dyDescent="0.35">
      <c r="C379" t="str">
        <f>IFERROR(VLOOKUP(A379,'CY -  December 2016'!$B$6:$C$30,2,FALSE),"")</f>
        <v/>
      </c>
      <c r="J379" s="71" t="str">
        <f>IFERROR(VLOOKUP(E379,'CY -  December 2016'!$B$6:$C$30,2,FALSE),"")</f>
        <v/>
      </c>
    </row>
    <row r="380" spans="3:10" x14ac:dyDescent="0.35">
      <c r="C380" t="str">
        <f>IFERROR(VLOOKUP(A380,'CY -  December 2016'!$B$6:$C$30,2,FALSE),"")</f>
        <v/>
      </c>
      <c r="J380" s="71" t="str">
        <f>IFERROR(VLOOKUP(E380,'CY -  December 2016'!$B$6:$C$30,2,FALSE),"")</f>
        <v/>
      </c>
    </row>
    <row r="381" spans="3:10" x14ac:dyDescent="0.35">
      <c r="C381" t="str">
        <f>IFERROR(VLOOKUP(A381,'CY -  December 2016'!$B$6:$C$30,2,FALSE),"")</f>
        <v/>
      </c>
      <c r="J381" s="71" t="str">
        <f>IFERROR(VLOOKUP(E381,'CY -  December 2016'!$B$6:$C$30,2,FALSE),"")</f>
        <v/>
      </c>
    </row>
    <row r="382" spans="3:10" x14ac:dyDescent="0.35">
      <c r="C382" t="str">
        <f>IFERROR(VLOOKUP(A382,'CY -  December 2016'!$B$6:$C$30,2,FALSE),"")</f>
        <v/>
      </c>
      <c r="J382" s="71" t="str">
        <f>IFERROR(VLOOKUP(E382,'CY -  December 2016'!$B$6:$C$30,2,FALSE),"")</f>
        <v/>
      </c>
    </row>
    <row r="383" spans="3:10" x14ac:dyDescent="0.35">
      <c r="C383" t="str">
        <f>IFERROR(VLOOKUP(A383,'CY -  December 2016'!$B$6:$C$30,2,FALSE),"")</f>
        <v/>
      </c>
      <c r="J383" s="71" t="str">
        <f>IFERROR(VLOOKUP(E383,'CY -  December 2016'!$B$6:$C$30,2,FALSE),"")</f>
        <v/>
      </c>
    </row>
    <row r="384" spans="3:10" x14ac:dyDescent="0.35">
      <c r="C384" t="str">
        <f>IFERROR(VLOOKUP(A384,'CY -  December 2016'!$B$6:$C$30,2,FALSE),"")</f>
        <v/>
      </c>
      <c r="J384" s="71" t="str">
        <f>IFERROR(VLOOKUP(E384,'CY -  December 2016'!$B$6:$C$30,2,FALSE),"")</f>
        <v/>
      </c>
    </row>
    <row r="385" spans="3:10" x14ac:dyDescent="0.35">
      <c r="C385" t="str">
        <f>IFERROR(VLOOKUP(A385,'CY -  December 2016'!$B$6:$C$30,2,FALSE),"")</f>
        <v/>
      </c>
      <c r="J385" s="71" t="str">
        <f>IFERROR(VLOOKUP(E385,'CY -  December 2016'!$B$6:$C$30,2,FALSE),"")</f>
        <v/>
      </c>
    </row>
    <row r="386" spans="3:10" x14ac:dyDescent="0.35">
      <c r="C386" t="str">
        <f>IFERROR(VLOOKUP(A386,'CY -  December 2016'!$B$6:$C$30,2,FALSE),"")</f>
        <v/>
      </c>
      <c r="J386" s="71" t="str">
        <f>IFERROR(VLOOKUP(E386,'CY -  December 2016'!$B$6:$C$30,2,FALSE),"")</f>
        <v/>
      </c>
    </row>
    <row r="387" spans="3:10" x14ac:dyDescent="0.35">
      <c r="C387" t="str">
        <f>IFERROR(VLOOKUP(A387,'CY -  December 2016'!$B$6:$C$30,2,FALSE),"")</f>
        <v/>
      </c>
      <c r="J387" s="71" t="str">
        <f>IFERROR(VLOOKUP(E387,'CY -  December 2016'!$B$6:$C$30,2,FALSE),"")</f>
        <v/>
      </c>
    </row>
    <row r="388" spans="3:10" x14ac:dyDescent="0.35">
      <c r="C388" t="str">
        <f>IFERROR(VLOOKUP(A388,'CY -  December 2016'!$B$6:$C$30,2,FALSE),"")</f>
        <v/>
      </c>
      <c r="J388" s="71" t="str">
        <f>IFERROR(VLOOKUP(E388,'CY -  December 2016'!$B$6:$C$30,2,FALSE),"")</f>
        <v/>
      </c>
    </row>
    <row r="389" spans="3:10" x14ac:dyDescent="0.35">
      <c r="C389" t="str">
        <f>IFERROR(VLOOKUP(A389,'CY -  December 2016'!$B$6:$C$30,2,FALSE),"")</f>
        <v/>
      </c>
      <c r="J389" s="71" t="str">
        <f>IFERROR(VLOOKUP(E389,'CY -  December 2016'!$B$6:$C$30,2,FALSE),"")</f>
        <v/>
      </c>
    </row>
    <row r="390" spans="3:10" x14ac:dyDescent="0.35">
      <c r="C390" t="str">
        <f>IFERROR(VLOOKUP(A390,'CY -  December 2016'!$B$6:$C$30,2,FALSE),"")</f>
        <v/>
      </c>
      <c r="J390" s="71" t="str">
        <f>IFERROR(VLOOKUP(E390,'CY -  December 2016'!$B$6:$C$30,2,FALSE),"")</f>
        <v/>
      </c>
    </row>
    <row r="391" spans="3:10" x14ac:dyDescent="0.35">
      <c r="C391" t="str">
        <f>IFERROR(VLOOKUP(A391,'CY -  December 2016'!$B$6:$C$30,2,FALSE),"")</f>
        <v/>
      </c>
      <c r="J391" s="71" t="str">
        <f>IFERROR(VLOOKUP(E391,'CY -  December 2016'!$B$6:$C$30,2,FALSE),"")</f>
        <v/>
      </c>
    </row>
    <row r="392" spans="3:10" x14ac:dyDescent="0.35">
      <c r="C392" t="str">
        <f>IFERROR(VLOOKUP(A392,'CY -  December 2016'!$B$6:$C$30,2,FALSE),"")</f>
        <v/>
      </c>
      <c r="J392" s="71" t="str">
        <f>IFERROR(VLOOKUP(E392,'CY -  December 2016'!$B$6:$C$30,2,FALSE),"")</f>
        <v/>
      </c>
    </row>
    <row r="393" spans="3:10" x14ac:dyDescent="0.35">
      <c r="C393" t="str">
        <f>IFERROR(VLOOKUP(A393,'CY -  December 2016'!$B$6:$C$30,2,FALSE),"")</f>
        <v/>
      </c>
      <c r="J393" s="71" t="str">
        <f>IFERROR(VLOOKUP(E393,'CY -  December 2016'!$B$6:$C$30,2,FALSE),"")</f>
        <v/>
      </c>
    </row>
    <row r="394" spans="3:10" x14ac:dyDescent="0.35">
      <c r="C394" t="str">
        <f>IFERROR(VLOOKUP(A394,'CY -  December 2016'!$B$6:$C$30,2,FALSE),"")</f>
        <v/>
      </c>
      <c r="J394" s="71" t="str">
        <f>IFERROR(VLOOKUP(E394,'CY -  December 2016'!$B$6:$C$30,2,FALSE),"")</f>
        <v/>
      </c>
    </row>
    <row r="395" spans="3:10" x14ac:dyDescent="0.35">
      <c r="C395" t="str">
        <f>IFERROR(VLOOKUP(A395,'CY -  December 2016'!$B$6:$C$30,2,FALSE),"")</f>
        <v/>
      </c>
      <c r="J395" s="71" t="str">
        <f>IFERROR(VLOOKUP(E395,'CY -  December 2016'!$B$6:$C$30,2,FALSE),"")</f>
        <v/>
      </c>
    </row>
    <row r="396" spans="3:10" x14ac:dyDescent="0.35">
      <c r="C396" t="str">
        <f>IFERROR(VLOOKUP(A396,'CY -  December 2016'!$B$6:$C$30,2,FALSE),"")</f>
        <v/>
      </c>
      <c r="J396" s="71" t="str">
        <f>IFERROR(VLOOKUP(E396,'CY -  December 2016'!$B$6:$C$30,2,FALSE),"")</f>
        <v/>
      </c>
    </row>
    <row r="397" spans="3:10" x14ac:dyDescent="0.35">
      <c r="C397" t="str">
        <f>IFERROR(VLOOKUP(A397,'CY -  December 2016'!$B$6:$C$30,2,FALSE),"")</f>
        <v/>
      </c>
      <c r="J397" s="71" t="str">
        <f>IFERROR(VLOOKUP(E397,'CY -  December 2016'!$B$6:$C$30,2,FALSE),"")</f>
        <v/>
      </c>
    </row>
    <row r="398" spans="3:10" x14ac:dyDescent="0.35">
      <c r="C398" t="str">
        <f>IFERROR(VLOOKUP(A398,'CY -  December 2016'!$B$6:$C$30,2,FALSE),"")</f>
        <v/>
      </c>
      <c r="J398" s="71" t="str">
        <f>IFERROR(VLOOKUP(E398,'CY -  December 2016'!$B$6:$C$30,2,FALSE),"")</f>
        <v/>
      </c>
    </row>
    <row r="399" spans="3:10" x14ac:dyDescent="0.35">
      <c r="C399" t="str">
        <f>IFERROR(VLOOKUP(A399,'CY -  December 2016'!$B$6:$C$30,2,FALSE),"")</f>
        <v/>
      </c>
      <c r="J399" s="71" t="str">
        <f>IFERROR(VLOOKUP(E399,'CY -  December 2016'!$B$6:$C$30,2,FALSE),"")</f>
        <v/>
      </c>
    </row>
    <row r="400" spans="3:10" x14ac:dyDescent="0.35">
      <c r="C400" t="str">
        <f>IFERROR(VLOOKUP(A400,'CY -  December 2016'!$B$6:$C$30,2,FALSE),"")</f>
        <v/>
      </c>
      <c r="J400" s="71" t="str">
        <f>IFERROR(VLOOKUP(E400,'CY -  December 2016'!$B$6:$C$30,2,FALSE),"")</f>
        <v/>
      </c>
    </row>
    <row r="401" spans="3:10" x14ac:dyDescent="0.35">
      <c r="C401" t="str">
        <f>IFERROR(VLOOKUP(A401,'CY -  December 2016'!$B$6:$C$30,2,FALSE),"")</f>
        <v/>
      </c>
      <c r="J401" s="71" t="str">
        <f>IFERROR(VLOOKUP(E401,'CY -  December 2016'!$B$6:$C$30,2,FALSE),"")</f>
        <v/>
      </c>
    </row>
    <row r="402" spans="3:10" x14ac:dyDescent="0.35">
      <c r="C402" t="str">
        <f>IFERROR(VLOOKUP(A402,'CY -  December 2016'!$B$6:$C$30,2,FALSE),"")</f>
        <v/>
      </c>
      <c r="J402" s="71" t="str">
        <f>IFERROR(VLOOKUP(E402,'CY -  December 2016'!$B$6:$C$30,2,FALSE),"")</f>
        <v/>
      </c>
    </row>
    <row r="403" spans="3:10" x14ac:dyDescent="0.35">
      <c r="C403" t="str">
        <f>IFERROR(VLOOKUP(A403,'CY -  December 2016'!$B$6:$C$30,2,FALSE),"")</f>
        <v/>
      </c>
      <c r="J403" s="71" t="str">
        <f>IFERROR(VLOOKUP(E403,'CY -  December 2016'!$B$6:$C$30,2,FALSE),"")</f>
        <v/>
      </c>
    </row>
    <row r="404" spans="3:10" x14ac:dyDescent="0.35">
      <c r="C404" t="str">
        <f>IFERROR(VLOOKUP(A404,'CY -  December 2016'!$B$6:$C$30,2,FALSE),"")</f>
        <v/>
      </c>
      <c r="J404" s="71" t="str">
        <f>IFERROR(VLOOKUP(E404,'CY -  December 2016'!$B$6:$C$30,2,FALSE),"")</f>
        <v/>
      </c>
    </row>
    <row r="405" spans="3:10" x14ac:dyDescent="0.35">
      <c r="C405" t="str">
        <f>IFERROR(VLOOKUP(A405,'CY -  December 2016'!$B$6:$C$30,2,FALSE),"")</f>
        <v/>
      </c>
      <c r="J405" s="71" t="str">
        <f>IFERROR(VLOOKUP(E405,'CY -  December 2016'!$B$6:$C$30,2,FALSE),"")</f>
        <v/>
      </c>
    </row>
    <row r="406" spans="3:10" x14ac:dyDescent="0.35">
      <c r="C406" t="str">
        <f>IFERROR(VLOOKUP(A406,'CY -  December 2016'!$B$6:$C$30,2,FALSE),"")</f>
        <v/>
      </c>
      <c r="J406" s="71" t="str">
        <f>IFERROR(VLOOKUP(E406,'CY -  December 2016'!$B$6:$C$30,2,FALSE),"")</f>
        <v/>
      </c>
    </row>
    <row r="407" spans="3:10" x14ac:dyDescent="0.35">
      <c r="C407" t="str">
        <f>IFERROR(VLOOKUP(A407,'CY -  December 2016'!$B$6:$C$30,2,FALSE),"")</f>
        <v/>
      </c>
      <c r="J407" s="71" t="str">
        <f>IFERROR(VLOOKUP(E407,'CY -  December 2016'!$B$6:$C$30,2,FALSE),"")</f>
        <v/>
      </c>
    </row>
    <row r="408" spans="3:10" x14ac:dyDescent="0.35">
      <c r="C408" t="str">
        <f>IFERROR(VLOOKUP(A408,'CY -  December 2016'!$B$6:$C$30,2,FALSE),"")</f>
        <v/>
      </c>
      <c r="J408" s="71" t="str">
        <f>IFERROR(VLOOKUP(E408,'CY -  December 2016'!$B$6:$C$30,2,FALSE),"")</f>
        <v/>
      </c>
    </row>
    <row r="409" spans="3:10" x14ac:dyDescent="0.35">
      <c r="C409" t="str">
        <f>IFERROR(VLOOKUP(A409,'CY -  December 2016'!$B$6:$C$30,2,FALSE),"")</f>
        <v/>
      </c>
      <c r="J409" s="71" t="str">
        <f>IFERROR(VLOOKUP(E409,'CY -  December 2016'!$B$6:$C$30,2,FALSE),"")</f>
        <v/>
      </c>
    </row>
    <row r="410" spans="3:10" x14ac:dyDescent="0.35">
      <c r="C410" t="str">
        <f>IFERROR(VLOOKUP(A410,'CY -  December 2016'!$B$6:$C$30,2,FALSE),"")</f>
        <v/>
      </c>
      <c r="J410" s="71" t="str">
        <f>IFERROR(VLOOKUP(E410,'CY -  December 2016'!$B$6:$C$30,2,FALSE),"")</f>
        <v/>
      </c>
    </row>
    <row r="411" spans="3:10" x14ac:dyDescent="0.35">
      <c r="C411" t="str">
        <f>IFERROR(VLOOKUP(A411,'CY -  December 2016'!$B$6:$C$30,2,FALSE),"")</f>
        <v/>
      </c>
      <c r="J411" s="71" t="str">
        <f>IFERROR(VLOOKUP(E411,'CY -  December 2016'!$B$6:$C$30,2,FALSE),"")</f>
        <v/>
      </c>
    </row>
    <row r="412" spans="3:10" x14ac:dyDescent="0.35">
      <c r="C412" t="str">
        <f>IFERROR(VLOOKUP(A412,'CY -  December 2016'!$B$6:$C$30,2,FALSE),"")</f>
        <v/>
      </c>
      <c r="J412" s="71" t="str">
        <f>IFERROR(VLOOKUP(E412,'CY -  December 2016'!$B$6:$C$30,2,FALSE),"")</f>
        <v/>
      </c>
    </row>
    <row r="413" spans="3:10" x14ac:dyDescent="0.35">
      <c r="C413" t="str">
        <f>IFERROR(VLOOKUP(A413,'CY -  December 2016'!$B$6:$C$30,2,FALSE),"")</f>
        <v/>
      </c>
      <c r="J413" s="71" t="str">
        <f>IFERROR(VLOOKUP(E413,'CY -  December 2016'!$B$6:$C$30,2,FALSE),"")</f>
        <v/>
      </c>
    </row>
    <row r="414" spans="3:10" x14ac:dyDescent="0.35">
      <c r="C414" t="str">
        <f>IFERROR(VLOOKUP(A414,'CY -  December 2016'!$B$6:$C$30,2,FALSE),"")</f>
        <v/>
      </c>
      <c r="J414" s="71" t="str">
        <f>IFERROR(VLOOKUP(E414,'CY -  December 2016'!$B$6:$C$30,2,FALSE),"")</f>
        <v/>
      </c>
    </row>
    <row r="415" spans="3:10" x14ac:dyDescent="0.35">
      <c r="C415" t="str">
        <f>IFERROR(VLOOKUP(A415,'CY -  December 2016'!$B$6:$C$30,2,FALSE),"")</f>
        <v/>
      </c>
      <c r="J415" s="71" t="str">
        <f>IFERROR(VLOOKUP(E415,'CY -  December 2016'!$B$6:$C$30,2,FALSE),"")</f>
        <v/>
      </c>
    </row>
    <row r="416" spans="3:10" x14ac:dyDescent="0.35">
      <c r="C416" t="str">
        <f>IFERROR(VLOOKUP(A416,'CY -  December 2016'!$B$6:$C$30,2,FALSE),"")</f>
        <v/>
      </c>
      <c r="J416" s="71" t="str">
        <f>IFERROR(VLOOKUP(E416,'CY -  December 2016'!$B$6:$C$30,2,FALSE),"")</f>
        <v/>
      </c>
    </row>
    <row r="417" spans="3:10" x14ac:dyDescent="0.35">
      <c r="C417" t="str">
        <f>IFERROR(VLOOKUP(A417,'CY -  December 2016'!$B$6:$C$30,2,FALSE),"")</f>
        <v/>
      </c>
      <c r="J417" s="71" t="str">
        <f>IFERROR(VLOOKUP(E417,'CY -  December 2016'!$B$6:$C$30,2,FALSE),"")</f>
        <v/>
      </c>
    </row>
    <row r="418" spans="3:10" x14ac:dyDescent="0.35">
      <c r="C418" t="str">
        <f>IFERROR(VLOOKUP(A418,'CY -  December 2016'!$B$6:$C$30,2,FALSE),"")</f>
        <v/>
      </c>
      <c r="J418" s="71" t="str">
        <f>IFERROR(VLOOKUP(E418,'CY -  December 2016'!$B$6:$C$30,2,FALSE),"")</f>
        <v/>
      </c>
    </row>
    <row r="419" spans="3:10" x14ac:dyDescent="0.35">
      <c r="C419" t="str">
        <f>IFERROR(VLOOKUP(A419,'CY -  December 2016'!$B$6:$C$30,2,FALSE),"")</f>
        <v/>
      </c>
      <c r="J419" s="71" t="str">
        <f>IFERROR(VLOOKUP(E419,'CY -  December 2016'!$B$6:$C$30,2,FALSE),"")</f>
        <v/>
      </c>
    </row>
    <row r="420" spans="3:10" x14ac:dyDescent="0.35">
      <c r="C420" t="str">
        <f>IFERROR(VLOOKUP(A420,'CY -  December 2016'!$B$6:$C$30,2,FALSE),"")</f>
        <v/>
      </c>
      <c r="J420" s="71" t="str">
        <f>IFERROR(VLOOKUP(E420,'CY -  December 2016'!$B$6:$C$30,2,FALSE),"")</f>
        <v/>
      </c>
    </row>
    <row r="421" spans="3:10" x14ac:dyDescent="0.35">
      <c r="C421" t="str">
        <f>IFERROR(VLOOKUP(A421,'CY -  December 2016'!$B$6:$C$30,2,FALSE),"")</f>
        <v/>
      </c>
      <c r="J421" s="71" t="str">
        <f>IFERROR(VLOOKUP(E421,'CY -  December 2016'!$B$6:$C$30,2,FALSE),"")</f>
        <v/>
      </c>
    </row>
    <row r="422" spans="3:10" x14ac:dyDescent="0.35">
      <c r="C422" t="str">
        <f>IFERROR(VLOOKUP(A422,'CY -  December 2016'!$B$6:$C$30,2,FALSE),"")</f>
        <v/>
      </c>
      <c r="J422" s="71" t="str">
        <f>IFERROR(VLOOKUP(E422,'CY -  December 2016'!$B$6:$C$30,2,FALSE),"")</f>
        <v/>
      </c>
    </row>
    <row r="423" spans="3:10" x14ac:dyDescent="0.35">
      <c r="C423" t="str">
        <f>IFERROR(VLOOKUP(A423,'CY -  December 2016'!$B$6:$C$30,2,FALSE),"")</f>
        <v/>
      </c>
      <c r="J423" s="71" t="str">
        <f>IFERROR(VLOOKUP(E423,'CY -  December 2016'!$B$6:$C$30,2,FALSE),"")</f>
        <v/>
      </c>
    </row>
    <row r="424" spans="3:10" x14ac:dyDescent="0.35">
      <c r="C424" t="str">
        <f>IFERROR(VLOOKUP(A424,'CY -  December 2016'!$B$6:$C$30,2,FALSE),"")</f>
        <v/>
      </c>
      <c r="J424" s="71" t="str">
        <f>IFERROR(VLOOKUP(E424,'CY -  December 2016'!$B$6:$C$30,2,FALSE),"")</f>
        <v/>
      </c>
    </row>
    <row r="425" spans="3:10" x14ac:dyDescent="0.35">
      <c r="C425" t="str">
        <f>IFERROR(VLOOKUP(A425,'CY -  December 2016'!$B$6:$C$30,2,FALSE),"")</f>
        <v/>
      </c>
      <c r="J425" s="71" t="str">
        <f>IFERROR(VLOOKUP(E425,'CY -  December 2016'!$B$6:$C$30,2,FALSE),"")</f>
        <v/>
      </c>
    </row>
    <row r="426" spans="3:10" x14ac:dyDescent="0.35">
      <c r="C426" t="str">
        <f>IFERROR(VLOOKUP(A426,'CY -  December 2016'!$B$6:$C$30,2,FALSE),"")</f>
        <v/>
      </c>
      <c r="J426" s="71" t="str">
        <f>IFERROR(VLOOKUP(E426,'CY -  December 2016'!$B$6:$C$30,2,FALSE),"")</f>
        <v/>
      </c>
    </row>
    <row r="427" spans="3:10" x14ac:dyDescent="0.35">
      <c r="C427" t="str">
        <f>IFERROR(VLOOKUP(A427,'CY -  December 2016'!$B$6:$C$30,2,FALSE),"")</f>
        <v/>
      </c>
      <c r="J427" s="71" t="str">
        <f>IFERROR(VLOOKUP(E427,'CY -  December 2016'!$B$6:$C$30,2,FALSE),"")</f>
        <v/>
      </c>
    </row>
    <row r="428" spans="3:10" x14ac:dyDescent="0.35">
      <c r="C428" t="str">
        <f>IFERROR(VLOOKUP(A428,'CY -  December 2016'!$B$6:$C$30,2,FALSE),"")</f>
        <v/>
      </c>
      <c r="J428" s="71" t="str">
        <f>IFERROR(VLOOKUP(E428,'CY -  December 2016'!$B$6:$C$30,2,FALSE),"")</f>
        <v/>
      </c>
    </row>
    <row r="429" spans="3:10" x14ac:dyDescent="0.35">
      <c r="C429" t="str">
        <f>IFERROR(VLOOKUP(A429,'CY -  December 2016'!$B$6:$C$30,2,FALSE),"")</f>
        <v/>
      </c>
      <c r="J429" s="71" t="str">
        <f>IFERROR(VLOOKUP(E429,'CY -  December 2016'!$B$6:$C$30,2,FALSE),"")</f>
        <v/>
      </c>
    </row>
    <row r="430" spans="3:10" x14ac:dyDescent="0.35">
      <c r="C430" t="str">
        <f>IFERROR(VLOOKUP(A430,'CY -  December 2016'!$B$6:$C$30,2,FALSE),"")</f>
        <v/>
      </c>
      <c r="J430" s="71" t="str">
        <f>IFERROR(VLOOKUP(E430,'CY -  December 2016'!$B$6:$C$30,2,FALSE),"")</f>
        <v/>
      </c>
    </row>
    <row r="431" spans="3:10" x14ac:dyDescent="0.35">
      <c r="C431" t="str">
        <f>IFERROR(VLOOKUP(A431,'CY -  December 2016'!$B$6:$C$30,2,FALSE),"")</f>
        <v/>
      </c>
      <c r="J431" s="71" t="str">
        <f>IFERROR(VLOOKUP(E431,'CY -  December 2016'!$B$6:$C$30,2,FALSE),"")</f>
        <v/>
      </c>
    </row>
    <row r="432" spans="3:10" x14ac:dyDescent="0.35">
      <c r="C432" t="str">
        <f>IFERROR(VLOOKUP(A432,'CY -  December 2016'!$B$6:$C$30,2,FALSE),"")</f>
        <v/>
      </c>
      <c r="J432" s="71" t="str">
        <f>IFERROR(VLOOKUP(E432,'CY -  December 2016'!$B$6:$C$30,2,FALSE),"")</f>
        <v/>
      </c>
    </row>
    <row r="433" spans="3:10" x14ac:dyDescent="0.35">
      <c r="C433" t="str">
        <f>IFERROR(VLOOKUP(A433,'CY -  December 2016'!$B$6:$C$30,2,FALSE),"")</f>
        <v/>
      </c>
      <c r="J433" s="71" t="str">
        <f>IFERROR(VLOOKUP(E433,'CY -  December 2016'!$B$6:$C$30,2,FALSE),"")</f>
        <v/>
      </c>
    </row>
    <row r="434" spans="3:10" x14ac:dyDescent="0.35">
      <c r="C434" t="str">
        <f>IFERROR(VLOOKUP(A434,'CY -  December 2016'!$B$6:$C$30,2,FALSE),"")</f>
        <v/>
      </c>
      <c r="J434" s="71" t="str">
        <f>IFERROR(VLOOKUP(E434,'CY -  December 2016'!$B$6:$C$30,2,FALSE),"")</f>
        <v/>
      </c>
    </row>
    <row r="435" spans="3:10" x14ac:dyDescent="0.35">
      <c r="C435" t="str">
        <f>IFERROR(VLOOKUP(A435,'CY -  December 2016'!$B$6:$C$30,2,FALSE),"")</f>
        <v/>
      </c>
      <c r="J435" s="71" t="str">
        <f>IFERROR(VLOOKUP(E435,'CY -  December 2016'!$B$6:$C$30,2,FALSE),"")</f>
        <v/>
      </c>
    </row>
    <row r="436" spans="3:10" x14ac:dyDescent="0.35">
      <c r="C436" t="str">
        <f>IFERROR(VLOOKUP(A436,'CY -  December 2016'!$B$6:$C$30,2,FALSE),"")</f>
        <v/>
      </c>
      <c r="J436" s="71" t="str">
        <f>IFERROR(VLOOKUP(E436,'CY -  December 2016'!$B$6:$C$30,2,FALSE),"")</f>
        <v/>
      </c>
    </row>
    <row r="437" spans="3:10" x14ac:dyDescent="0.35">
      <c r="C437" t="str">
        <f>IFERROR(VLOOKUP(A437,'CY -  December 2016'!$B$6:$C$30,2,FALSE),"")</f>
        <v/>
      </c>
      <c r="J437" s="71" t="str">
        <f>IFERROR(VLOOKUP(E437,'CY -  December 2016'!$B$6:$C$30,2,FALSE),"")</f>
        <v/>
      </c>
    </row>
    <row r="438" spans="3:10" x14ac:dyDescent="0.35">
      <c r="C438" t="str">
        <f>IFERROR(VLOOKUP(A438,'CY -  December 2016'!$B$6:$C$30,2,FALSE),"")</f>
        <v/>
      </c>
      <c r="J438" s="71" t="str">
        <f>IFERROR(VLOOKUP(E438,'CY -  December 2016'!$B$6:$C$30,2,FALSE),"")</f>
        <v/>
      </c>
    </row>
    <row r="439" spans="3:10" x14ac:dyDescent="0.35">
      <c r="C439" t="str">
        <f>IFERROR(VLOOKUP(A439,'CY -  December 2016'!$B$6:$C$30,2,FALSE),"")</f>
        <v/>
      </c>
      <c r="J439" s="71" t="str">
        <f>IFERROR(VLOOKUP(E439,'CY -  December 2016'!$B$6:$C$30,2,FALSE),"")</f>
        <v/>
      </c>
    </row>
    <row r="440" spans="3:10" x14ac:dyDescent="0.35">
      <c r="C440" t="str">
        <f>IFERROR(VLOOKUP(A440,'CY -  December 2016'!$B$6:$C$30,2,FALSE),"")</f>
        <v/>
      </c>
      <c r="J440" s="71" t="str">
        <f>IFERROR(VLOOKUP(E440,'CY -  December 2016'!$B$6:$C$30,2,FALSE),"")</f>
        <v/>
      </c>
    </row>
    <row r="441" spans="3:10" x14ac:dyDescent="0.35">
      <c r="C441" t="str">
        <f>IFERROR(VLOOKUP(A441,'CY -  December 2016'!$B$6:$C$30,2,FALSE),"")</f>
        <v/>
      </c>
      <c r="J441" s="71" t="str">
        <f>IFERROR(VLOOKUP(E441,'CY -  December 2016'!$B$6:$C$30,2,FALSE),"")</f>
        <v/>
      </c>
    </row>
    <row r="442" spans="3:10" x14ac:dyDescent="0.35">
      <c r="C442" t="str">
        <f>IFERROR(VLOOKUP(A442,'CY -  December 2016'!$B$6:$C$30,2,FALSE),"")</f>
        <v/>
      </c>
      <c r="J442" s="71" t="str">
        <f>IFERROR(VLOOKUP(E442,'CY -  December 2016'!$B$6:$C$30,2,FALSE),"")</f>
        <v/>
      </c>
    </row>
    <row r="443" spans="3:10" x14ac:dyDescent="0.35">
      <c r="C443" t="str">
        <f>IFERROR(VLOOKUP(A443,'CY -  December 2016'!$B$6:$C$30,2,FALSE),"")</f>
        <v/>
      </c>
      <c r="J443" s="71" t="str">
        <f>IFERROR(VLOOKUP(E443,'CY -  December 2016'!$B$6:$C$30,2,FALSE),"")</f>
        <v/>
      </c>
    </row>
    <row r="444" spans="3:10" x14ac:dyDescent="0.35">
      <c r="C444" t="str">
        <f>IFERROR(VLOOKUP(A444,'CY -  December 2016'!$B$6:$C$30,2,FALSE),"")</f>
        <v/>
      </c>
      <c r="J444" s="71" t="str">
        <f>IFERROR(VLOOKUP(E444,'CY -  December 2016'!$B$6:$C$30,2,FALSE),"")</f>
        <v/>
      </c>
    </row>
    <row r="445" spans="3:10" x14ac:dyDescent="0.35">
      <c r="C445" t="str">
        <f>IFERROR(VLOOKUP(A445,'CY -  December 2016'!$B$6:$C$30,2,FALSE),"")</f>
        <v/>
      </c>
      <c r="J445" s="71" t="str">
        <f>IFERROR(VLOOKUP(E445,'CY -  December 2016'!$B$6:$C$30,2,FALSE),"")</f>
        <v/>
      </c>
    </row>
    <row r="446" spans="3:10" x14ac:dyDescent="0.35">
      <c r="C446" t="str">
        <f>IFERROR(VLOOKUP(A446,'CY -  December 2016'!$B$6:$C$30,2,FALSE),"")</f>
        <v/>
      </c>
      <c r="J446" s="71" t="str">
        <f>IFERROR(VLOOKUP(E446,'CY -  December 2016'!$B$6:$C$30,2,FALSE),"")</f>
        <v/>
      </c>
    </row>
    <row r="447" spans="3:10" x14ac:dyDescent="0.35">
      <c r="C447" t="str">
        <f>IFERROR(VLOOKUP(A447,'CY -  December 2016'!$B$6:$C$30,2,FALSE),"")</f>
        <v/>
      </c>
      <c r="J447" s="71" t="str">
        <f>IFERROR(VLOOKUP(E447,'CY -  December 2016'!$B$6:$C$30,2,FALSE),"")</f>
        <v/>
      </c>
    </row>
    <row r="448" spans="3:10" x14ac:dyDescent="0.35">
      <c r="C448" t="str">
        <f>IFERROR(VLOOKUP(A448,'CY -  December 2016'!$B$6:$C$30,2,FALSE),"")</f>
        <v/>
      </c>
      <c r="J448" s="71" t="str">
        <f>IFERROR(VLOOKUP(E448,'CY -  December 2016'!$B$6:$C$30,2,FALSE),"")</f>
        <v/>
      </c>
    </row>
    <row r="449" spans="3:10" x14ac:dyDescent="0.35">
      <c r="C449" t="str">
        <f>IFERROR(VLOOKUP(A449,'CY -  December 2016'!$B$6:$C$30,2,FALSE),"")</f>
        <v/>
      </c>
      <c r="J449" s="71" t="str">
        <f>IFERROR(VLOOKUP(E449,'CY -  December 2016'!$B$6:$C$30,2,FALSE),"")</f>
        <v/>
      </c>
    </row>
    <row r="450" spans="3:10" x14ac:dyDescent="0.35">
      <c r="C450" t="str">
        <f>IFERROR(VLOOKUP(A450,'CY -  December 2016'!$B$6:$C$30,2,FALSE),"")</f>
        <v/>
      </c>
      <c r="J450" s="71" t="str">
        <f>IFERROR(VLOOKUP(E450,'CY -  December 2016'!$B$6:$C$30,2,FALSE),"")</f>
        <v/>
      </c>
    </row>
    <row r="451" spans="3:10" x14ac:dyDescent="0.35">
      <c r="C451" t="str">
        <f>IFERROR(VLOOKUP(A451,'CY -  December 2016'!$B$6:$C$30,2,FALSE),"")</f>
        <v/>
      </c>
      <c r="J451" s="71"/>
    </row>
    <row r="452" spans="3:10" x14ac:dyDescent="0.35">
      <c r="C452" t="str">
        <f>IFERROR(VLOOKUP(A452,'CY -  December 2016'!$B$6:$C$30,2,FALSE),"")</f>
        <v/>
      </c>
    </row>
    <row r="453" spans="3:10" x14ac:dyDescent="0.35">
      <c r="C453" t="str">
        <f>IFERROR(VLOOKUP(A453,'CY -  December 2016'!$B$6:$C$30,2,FALSE),"")</f>
        <v/>
      </c>
    </row>
    <row r="454" spans="3:10" x14ac:dyDescent="0.35">
      <c r="C454" t="str">
        <f>IFERROR(VLOOKUP(A454,'CY -  December 2016'!$B$6:$C$30,2,FALSE),"")</f>
        <v/>
      </c>
    </row>
    <row r="455" spans="3:10" x14ac:dyDescent="0.35">
      <c r="C455" t="str">
        <f>IFERROR(VLOOKUP(A455,'CY -  December 2016'!$B$6:$C$30,2,FALSE),"")</f>
        <v/>
      </c>
    </row>
    <row r="456" spans="3:10" x14ac:dyDescent="0.35">
      <c r="C456" t="str">
        <f>IFERROR(VLOOKUP(A456,'CY -  December 2016'!$B$6:$C$30,2,FALSE),"")</f>
        <v/>
      </c>
    </row>
    <row r="457" spans="3:10" x14ac:dyDescent="0.35">
      <c r="C457" t="str">
        <f>IFERROR(VLOOKUP(A457,'CY -  December 2016'!$B$6:$C$30,2,FALSE),"")</f>
        <v/>
      </c>
    </row>
    <row r="458" spans="3:10" x14ac:dyDescent="0.35">
      <c r="C458" t="str">
        <f>IFERROR(VLOOKUP(A458,'CY -  December 2016'!$B$6:$C$30,2,FALSE),"")</f>
        <v/>
      </c>
    </row>
    <row r="459" spans="3:10" x14ac:dyDescent="0.35">
      <c r="C459" t="str">
        <f>IFERROR(VLOOKUP(A459,'CY -  December 2016'!$B$6:$C$30,2,FALSE),"")</f>
        <v/>
      </c>
    </row>
    <row r="460" spans="3:10" x14ac:dyDescent="0.35">
      <c r="C460" t="str">
        <f>IFERROR(VLOOKUP(A460,'CY -  December 2016'!$B$6:$C$30,2,FALSE),"")</f>
        <v/>
      </c>
    </row>
    <row r="461" spans="3:10" x14ac:dyDescent="0.35">
      <c r="C461" t="str">
        <f>IFERROR(VLOOKUP(A461,'CY -  December 2016'!$B$6:$C$30,2,FALSE),"")</f>
        <v/>
      </c>
    </row>
    <row r="462" spans="3:10" x14ac:dyDescent="0.35">
      <c r="C462" t="str">
        <f>IFERROR(VLOOKUP(A462,'CY -  December 2016'!$B$6:$C$30,2,FALSE),"")</f>
        <v/>
      </c>
    </row>
    <row r="463" spans="3:10" x14ac:dyDescent="0.35">
      <c r="C463" t="str">
        <f>IFERROR(VLOOKUP(A463,'CY -  December 2016'!$B$6:$C$30,2,FALSE),"")</f>
        <v/>
      </c>
    </row>
    <row r="464" spans="3:10" x14ac:dyDescent="0.35">
      <c r="C464" t="str">
        <f>IFERROR(VLOOKUP(A464,'CY -  December 2016'!$B$6:$C$30,2,FALSE),"")</f>
        <v/>
      </c>
    </row>
    <row r="465" spans="3:3" x14ac:dyDescent="0.35">
      <c r="C465" t="str">
        <f>IFERROR(VLOOKUP(A465,'CY -  December 2016'!$B$6:$C$30,2,FALSE),"")</f>
        <v/>
      </c>
    </row>
    <row r="466" spans="3:3" x14ac:dyDescent="0.35">
      <c r="C466" t="str">
        <f>IFERROR(VLOOKUP(A466,'CY -  December 2016'!$B$6:$C$30,2,FALSE),"")</f>
        <v/>
      </c>
    </row>
    <row r="467" spans="3:3" x14ac:dyDescent="0.35">
      <c r="C467" t="str">
        <f>IFERROR(VLOOKUP(A467,'CY -  December 2016'!$B$6:$C$30,2,FALSE),"")</f>
        <v/>
      </c>
    </row>
    <row r="468" spans="3:3" x14ac:dyDescent="0.35">
      <c r="C468" t="str">
        <f>IFERROR(VLOOKUP(A468,'CY -  December 2016'!$B$6:$C$30,2,FALSE),"")</f>
        <v/>
      </c>
    </row>
    <row r="469" spans="3:3" x14ac:dyDescent="0.35">
      <c r="C469" t="str">
        <f>IFERROR(VLOOKUP(A469,'CY -  December 2016'!$B$6:$C$30,2,FALSE),"")</f>
        <v/>
      </c>
    </row>
    <row r="470" spans="3:3" x14ac:dyDescent="0.35">
      <c r="C470" t="str">
        <f>IFERROR(VLOOKUP(A470,'CY -  December 2016'!$B$6:$C$30,2,FALSE),"")</f>
        <v/>
      </c>
    </row>
    <row r="471" spans="3:3" x14ac:dyDescent="0.35">
      <c r="C471" t="str">
        <f>IFERROR(VLOOKUP(A471,'CY -  December 2016'!$B$6:$C$30,2,FALSE),"")</f>
        <v/>
      </c>
    </row>
    <row r="472" spans="3:3" x14ac:dyDescent="0.35">
      <c r="C472" t="str">
        <f>IFERROR(VLOOKUP(A472,'CY -  December 2016'!$B$6:$C$30,2,FALSE),"")</f>
        <v/>
      </c>
    </row>
    <row r="473" spans="3:3" x14ac:dyDescent="0.35">
      <c r="C473" t="str">
        <f>IFERROR(VLOOKUP(A473,'CY -  December 2016'!$B$6:$C$30,2,FALSE),"")</f>
        <v/>
      </c>
    </row>
    <row r="474" spans="3:3" x14ac:dyDescent="0.35">
      <c r="C474" t="str">
        <f>IFERROR(VLOOKUP(A474,'CY -  December 2016'!$B$6:$C$30,2,FALSE),"")</f>
        <v/>
      </c>
    </row>
    <row r="475" spans="3:3" x14ac:dyDescent="0.35">
      <c r="C475" t="str">
        <f>IFERROR(VLOOKUP(A475,'CY -  December 2016'!$B$6:$C$30,2,FALSE),"")</f>
        <v/>
      </c>
    </row>
    <row r="476" spans="3:3" x14ac:dyDescent="0.35">
      <c r="C476" t="str">
        <f>IFERROR(VLOOKUP(A476,'CY -  December 2016'!$B$6:$C$30,2,FALSE),"")</f>
        <v/>
      </c>
    </row>
    <row r="477" spans="3:3" x14ac:dyDescent="0.35">
      <c r="C477" t="str">
        <f>IFERROR(VLOOKUP(A477,'CY -  December 2016'!$B$6:$C$30,2,FALSE),"")</f>
        <v/>
      </c>
    </row>
    <row r="478" spans="3:3" x14ac:dyDescent="0.35">
      <c r="C478" t="str">
        <f>IFERROR(VLOOKUP(A478,'CY -  December 2016'!$B$6:$C$30,2,FALSE),"")</f>
        <v/>
      </c>
    </row>
    <row r="479" spans="3:3" x14ac:dyDescent="0.35">
      <c r="C479" t="str">
        <f>IFERROR(VLOOKUP(A479,'CY -  December 2016'!$B$6:$C$30,2,FALSE),"")</f>
        <v/>
      </c>
    </row>
    <row r="480" spans="3:3" x14ac:dyDescent="0.35">
      <c r="C480" t="str">
        <f>IFERROR(VLOOKUP(A480,'CY -  December 2016'!$B$6:$C$30,2,FALSE),"")</f>
        <v/>
      </c>
    </row>
    <row r="481" spans="3:3" x14ac:dyDescent="0.35">
      <c r="C481" t="str">
        <f>IFERROR(VLOOKUP(A481,'CY -  December 2016'!$B$6:$C$30,2,FALSE),"")</f>
        <v/>
      </c>
    </row>
    <row r="482" spans="3:3" x14ac:dyDescent="0.35">
      <c r="C482" t="str">
        <f>IFERROR(VLOOKUP(A482,'CY -  December 2016'!$B$6:$C$30,2,FALSE),"")</f>
        <v/>
      </c>
    </row>
    <row r="483" spans="3:3" x14ac:dyDescent="0.35">
      <c r="C483" t="str">
        <f>IFERROR(VLOOKUP(A483,'CY -  December 2016'!$B$6:$C$30,2,FALSE),"")</f>
        <v/>
      </c>
    </row>
    <row r="484" spans="3:3" x14ac:dyDescent="0.35">
      <c r="C484" t="str">
        <f>IFERROR(VLOOKUP(A484,'CY -  December 2016'!$B$6:$C$30,2,FALSE),"")</f>
        <v/>
      </c>
    </row>
    <row r="485" spans="3:3" x14ac:dyDescent="0.35">
      <c r="C485" t="str">
        <f>IFERROR(VLOOKUP(A485,'CY -  December 2016'!$B$6:$C$30,2,FALSE),"")</f>
        <v/>
      </c>
    </row>
    <row r="486" spans="3:3" x14ac:dyDescent="0.35">
      <c r="C486" t="str">
        <f>IFERROR(VLOOKUP(A486,'CY -  December 2016'!$B$6:$C$30,2,FALSE),"")</f>
        <v/>
      </c>
    </row>
    <row r="487" spans="3:3" x14ac:dyDescent="0.35">
      <c r="C487" t="str">
        <f>IFERROR(VLOOKUP(A487,'CY -  December 2016'!$B$6:$C$30,2,FALSE),"")</f>
        <v/>
      </c>
    </row>
    <row r="488" spans="3:3" x14ac:dyDescent="0.35">
      <c r="C488" t="str">
        <f>IFERROR(VLOOKUP(A488,'CY -  December 2016'!$B$6:$C$30,2,FALSE),"")</f>
        <v/>
      </c>
    </row>
    <row r="489" spans="3:3" x14ac:dyDescent="0.35">
      <c r="C489" t="str">
        <f>IFERROR(VLOOKUP(A489,'CY -  December 2016'!$B$6:$C$30,2,FALSE),"")</f>
        <v/>
      </c>
    </row>
    <row r="490" spans="3:3" x14ac:dyDescent="0.35">
      <c r="C490" t="str">
        <f>IFERROR(VLOOKUP(A490,'CY -  December 2016'!$B$6:$C$30,2,FALSE),"")</f>
        <v/>
      </c>
    </row>
    <row r="491" spans="3:3" x14ac:dyDescent="0.35">
      <c r="C491" t="str">
        <f>IFERROR(VLOOKUP(A491,'CY -  December 2016'!$B$6:$C$30,2,FALSE),"")</f>
        <v/>
      </c>
    </row>
    <row r="492" spans="3:3" x14ac:dyDescent="0.35">
      <c r="C492" t="str">
        <f>IFERROR(VLOOKUP(A492,'CY -  December 2016'!$B$6:$C$30,2,FALSE),"")</f>
        <v/>
      </c>
    </row>
    <row r="493" spans="3:3" x14ac:dyDescent="0.35">
      <c r="C493" t="str">
        <f>IFERROR(VLOOKUP(A493,'CY -  December 2016'!$B$6:$C$30,2,FALSE),"")</f>
        <v/>
      </c>
    </row>
    <row r="494" spans="3:3" x14ac:dyDescent="0.35">
      <c r="C494" t="str">
        <f>IFERROR(VLOOKUP(A494,'CY -  December 2016'!$B$6:$C$30,2,FALSE),"")</f>
        <v/>
      </c>
    </row>
    <row r="495" spans="3:3" x14ac:dyDescent="0.35">
      <c r="C495" t="str">
        <f>IFERROR(VLOOKUP(A495,'CY -  December 2016'!$B$6:$C$30,2,FALSE),"")</f>
        <v/>
      </c>
    </row>
    <row r="496" spans="3:3" x14ac:dyDescent="0.35">
      <c r="C496" t="str">
        <f>IFERROR(VLOOKUP(A496,'CY -  December 2016'!$B$6:$C$30,2,FALSE),"")</f>
        <v/>
      </c>
    </row>
    <row r="497" spans="3:3" x14ac:dyDescent="0.35">
      <c r="C497" t="str">
        <f>IFERROR(VLOOKUP(A497,'CY -  December 2016'!$B$6:$C$30,2,FALSE),"")</f>
        <v/>
      </c>
    </row>
    <row r="498" spans="3:3" x14ac:dyDescent="0.35">
      <c r="C498" t="str">
        <f>IFERROR(VLOOKUP(A498,'CY -  December 2016'!$B$6:$C$30,2,FALSE),"")</f>
        <v/>
      </c>
    </row>
    <row r="499" spans="3:3" x14ac:dyDescent="0.35">
      <c r="C499" t="str">
        <f>IFERROR(VLOOKUP(A499,'CY -  December 2016'!$B$6:$C$30,2,FALSE),"")</f>
        <v/>
      </c>
    </row>
    <row r="500" spans="3:3" x14ac:dyDescent="0.35">
      <c r="C500" t="str">
        <f>IFERROR(VLOOKUP(A500,'CY -  December 2016'!$B$6:$C$30,2,FALSE),"")</f>
        <v/>
      </c>
    </row>
  </sheetData>
  <mergeCells count="2">
    <mergeCell ref="A2:C2"/>
    <mergeCell ref="L2:M2"/>
  </mergeCell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04"/>
  <sheetViews>
    <sheetView showGridLines="0" zoomScale="90" zoomScaleNormal="90" workbookViewId="0"/>
  </sheetViews>
  <sheetFormatPr defaultRowHeight="14.5" x14ac:dyDescent="0.35"/>
  <cols>
    <col min="1" max="1" width="2.26953125" customWidth="1"/>
    <col min="2" max="2" width="4.1796875" style="102" customWidth="1"/>
    <col min="3" max="3" width="5.26953125" bestFit="1" customWidth="1"/>
    <col min="4" max="4" width="10.54296875" customWidth="1"/>
    <col min="5" max="5" width="25.7265625" customWidth="1"/>
    <col min="6" max="6" width="26.1796875" bestFit="1" customWidth="1"/>
    <col min="7" max="7" width="8.7265625" customWidth="1"/>
    <col min="8" max="8" width="10.54296875" customWidth="1"/>
    <col min="9" max="9" width="10.81640625" customWidth="1"/>
    <col min="10" max="10" width="29.26953125" bestFit="1" customWidth="1"/>
    <col min="11" max="11" width="26.1796875" bestFit="1" customWidth="1"/>
    <col min="13" max="13" width="11.453125" customWidth="1"/>
    <col min="14" max="14" width="21.54296875" customWidth="1"/>
    <col min="15" max="15" width="12.54296875" style="69" customWidth="1"/>
    <col min="16" max="16" width="4" hidden="1" customWidth="1"/>
    <col min="17" max="17" width="2.54296875" customWidth="1"/>
    <col min="21" max="21" width="4.1796875" customWidth="1"/>
    <col min="22" max="22" width="2.1796875" customWidth="1"/>
  </cols>
  <sheetData>
    <row r="1" spans="1:22" ht="8.25" customHeight="1" x14ac:dyDescent="0.35">
      <c r="A1" s="76"/>
      <c r="B1" s="76"/>
      <c r="C1" s="76"/>
      <c r="D1" s="76"/>
      <c r="E1" s="76"/>
      <c r="F1" s="76"/>
      <c r="G1" s="76"/>
      <c r="H1" s="76"/>
      <c r="I1" s="76"/>
      <c r="J1" s="76"/>
      <c r="K1" s="76"/>
      <c r="L1" s="76"/>
      <c r="M1" s="76"/>
      <c r="N1" s="76"/>
      <c r="O1" s="77"/>
      <c r="P1" s="76"/>
      <c r="Q1" s="76"/>
      <c r="R1" s="76"/>
      <c r="S1" s="76"/>
      <c r="T1" s="76"/>
      <c r="U1" s="76"/>
      <c r="V1" s="76"/>
    </row>
    <row r="2" spans="1:22" ht="46" x14ac:dyDescent="0.35">
      <c r="A2" s="76"/>
      <c r="B2" s="76"/>
      <c r="C2" s="132"/>
      <c r="D2" s="132"/>
      <c r="E2" s="132"/>
      <c r="F2" s="132"/>
      <c r="G2" s="132"/>
      <c r="H2" s="132"/>
      <c r="I2" s="132"/>
      <c r="J2" s="132"/>
      <c r="K2" s="132"/>
      <c r="L2" s="132"/>
      <c r="M2" s="132"/>
      <c r="N2" s="132"/>
      <c r="O2" s="132"/>
      <c r="P2" s="132"/>
      <c r="Q2" s="132"/>
      <c r="R2" s="132"/>
      <c r="S2" s="132"/>
      <c r="T2" s="132"/>
      <c r="U2" s="76"/>
      <c r="V2" s="76"/>
    </row>
    <row r="3" spans="1:22" ht="9" customHeight="1" x14ac:dyDescent="0.35">
      <c r="A3" s="76"/>
      <c r="B3" s="76"/>
      <c r="C3" s="84"/>
      <c r="D3" s="84"/>
      <c r="E3" s="84"/>
      <c r="F3" s="84"/>
      <c r="G3" s="84"/>
      <c r="H3" s="84"/>
      <c r="I3" s="84"/>
      <c r="J3" s="84"/>
      <c r="K3" s="84"/>
      <c r="L3" s="84"/>
      <c r="M3" s="84"/>
      <c r="N3" s="84"/>
      <c r="O3" s="84"/>
      <c r="P3" s="84"/>
      <c r="Q3" s="84"/>
      <c r="R3" s="84"/>
      <c r="S3" s="84"/>
      <c r="T3" s="84"/>
      <c r="U3" s="76"/>
      <c r="V3" s="76"/>
    </row>
    <row r="4" spans="1:22" ht="15.5" x14ac:dyDescent="0.35">
      <c r="A4" s="76"/>
      <c r="B4" s="76"/>
      <c r="C4" s="76"/>
      <c r="D4" s="76"/>
      <c r="E4" s="76"/>
      <c r="F4" s="76"/>
      <c r="G4" s="76"/>
      <c r="H4" s="76"/>
      <c r="I4" s="76"/>
      <c r="J4" s="76"/>
      <c r="K4" s="76"/>
      <c r="L4" s="76"/>
      <c r="M4" s="76"/>
      <c r="N4" s="76"/>
      <c r="O4" s="77"/>
      <c r="P4" s="76"/>
      <c r="Q4" s="76"/>
      <c r="R4" s="133" t="s">
        <v>184</v>
      </c>
      <c r="S4" s="133"/>
      <c r="T4" s="133"/>
      <c r="U4" s="73">
        <f>GETPIVOTDATA("Total Score",PivotTables!$L$3)</f>
        <v>54.375</v>
      </c>
      <c r="V4" s="76"/>
    </row>
    <row r="5" spans="1:22" ht="15.5" x14ac:dyDescent="0.35">
      <c r="A5" s="76"/>
      <c r="B5" s="76"/>
      <c r="C5" s="76"/>
      <c r="D5" s="76"/>
      <c r="E5" s="76"/>
      <c r="F5" s="76"/>
      <c r="G5" s="76"/>
      <c r="H5" s="76"/>
      <c r="I5" s="76"/>
      <c r="J5" s="76"/>
      <c r="K5" s="76"/>
      <c r="L5" s="76"/>
      <c r="M5" s="76"/>
      <c r="N5" s="76"/>
      <c r="O5" s="77"/>
      <c r="P5" s="76"/>
      <c r="Q5" s="76"/>
      <c r="R5" s="133" t="s">
        <v>185</v>
      </c>
      <c r="S5" s="133"/>
      <c r="T5" s="133"/>
      <c r="U5" s="73">
        <f>GETPIVOTDATA("Total Score",PivotTables!$O$3)</f>
        <v>43.2</v>
      </c>
      <c r="V5" s="76"/>
    </row>
    <row r="6" spans="1:22" ht="21" x14ac:dyDescent="0.5">
      <c r="A6" s="76"/>
      <c r="B6" s="76"/>
      <c r="C6" s="131" t="s">
        <v>142</v>
      </c>
      <c r="D6" s="131"/>
      <c r="E6" s="131"/>
      <c r="F6" s="131"/>
      <c r="G6" s="131"/>
      <c r="H6" s="76"/>
      <c r="I6" s="131" t="s">
        <v>172</v>
      </c>
      <c r="J6" s="131"/>
      <c r="K6" s="131"/>
      <c r="L6" s="131"/>
      <c r="M6" s="131"/>
      <c r="N6" s="131"/>
      <c r="O6" s="131"/>
      <c r="P6" s="76"/>
      <c r="Q6" s="76"/>
      <c r="R6" s="76"/>
      <c r="S6" s="76"/>
      <c r="T6" s="76"/>
      <c r="U6" s="76"/>
      <c r="V6" s="76"/>
    </row>
    <row r="7" spans="1:22" ht="42.75" customHeight="1" x14ac:dyDescent="0.35">
      <c r="A7" s="76"/>
      <c r="B7" s="76"/>
      <c r="C7" s="78" t="s">
        <v>144</v>
      </c>
      <c r="D7" s="79" t="s">
        <v>120</v>
      </c>
      <c r="E7" s="78" t="s">
        <v>143</v>
      </c>
      <c r="F7" s="78" t="s">
        <v>146</v>
      </c>
      <c r="G7" s="79" t="s">
        <v>69</v>
      </c>
      <c r="H7" s="76"/>
      <c r="I7" s="79" t="s">
        <v>120</v>
      </c>
      <c r="J7" s="78" t="s">
        <v>143</v>
      </c>
      <c r="K7" s="78" t="s">
        <v>146</v>
      </c>
      <c r="L7" s="79" t="s">
        <v>69</v>
      </c>
      <c r="M7" s="79" t="s">
        <v>152</v>
      </c>
      <c r="N7" s="79" t="s">
        <v>153</v>
      </c>
      <c r="O7" s="80" t="s">
        <v>173</v>
      </c>
      <c r="P7" s="76"/>
      <c r="Q7" s="76"/>
      <c r="R7" s="76"/>
      <c r="S7" s="76"/>
      <c r="T7" s="76"/>
      <c r="U7" s="76"/>
      <c r="V7" s="76"/>
    </row>
    <row r="8" spans="1:22" x14ac:dyDescent="0.35">
      <c r="A8" s="76"/>
      <c r="B8" s="76"/>
      <c r="C8" s="73">
        <v>1</v>
      </c>
      <c r="D8" s="73">
        <f>PivotTables!C4</f>
        <v>8</v>
      </c>
      <c r="E8" s="74" t="str">
        <f>PivotTables!A4</f>
        <v>Employee 8</v>
      </c>
      <c r="F8" s="74" t="str">
        <f>IFERROR(VLOOKUP(D8,'Employee Listing'!$B$2:$J$77,6,FALSE),"Unknown")</f>
        <v>VP/Mortgage Lending</v>
      </c>
      <c r="G8" s="73">
        <f>PivotTables!B4</f>
        <v>95</v>
      </c>
      <c r="H8" s="76"/>
      <c r="I8" s="81">
        <f>PivotTables!J4</f>
        <v>8</v>
      </c>
      <c r="J8" s="82" t="str">
        <f>PivotTables!E4</f>
        <v>Employee 8</v>
      </c>
      <c r="K8" s="82" t="str">
        <f>IFERROR(VLOOKUP(I8,'Employee Listing'!$B$2:$J$77,6,FALSE),"")</f>
        <v>VP/Mortgage Lending</v>
      </c>
      <c r="L8" s="81">
        <f>PivotTables!F4</f>
        <v>95</v>
      </c>
      <c r="M8" s="81">
        <f>PivotTables!G4</f>
        <v>690</v>
      </c>
      <c r="N8" s="81">
        <f>PivotTables!H4</f>
        <v>0</v>
      </c>
      <c r="O8" s="83">
        <f>PivotTables!I4</f>
        <v>0.8979379999999999</v>
      </c>
      <c r="P8" s="76" t="str">
        <f t="shared" ref="P8" si="0">IF(OR(I8=0,I8=""),"Yes","No")</f>
        <v>No</v>
      </c>
      <c r="Q8" s="76"/>
      <c r="R8" s="76"/>
      <c r="S8" s="76"/>
      <c r="T8" s="76"/>
      <c r="U8" s="76"/>
      <c r="V8" s="76"/>
    </row>
    <row r="9" spans="1:22" x14ac:dyDescent="0.35">
      <c r="A9" s="76"/>
      <c r="B9" s="76"/>
      <c r="C9" s="73">
        <v>2</v>
      </c>
      <c r="D9" s="73">
        <f>PivotTables!C5</f>
        <v>18</v>
      </c>
      <c r="E9" s="74" t="str">
        <f>PivotTables!A5</f>
        <v>Employee 18</v>
      </c>
      <c r="F9" s="74" t="str">
        <f>IFERROR(VLOOKUP(D9,'Employee Listing'!$B$2:$J$77,6,FALSE),"Unknown")</f>
        <v>Loan Officer</v>
      </c>
      <c r="G9" s="73">
        <f>PivotTables!B5</f>
        <v>90</v>
      </c>
      <c r="H9" s="76"/>
      <c r="I9" s="81">
        <f>PivotTables!J5</f>
        <v>18</v>
      </c>
      <c r="J9" s="82" t="str">
        <f>PivotTables!E5</f>
        <v>Employee 18</v>
      </c>
      <c r="K9" s="82" t="str">
        <f>IFERROR(VLOOKUP(I9,'Employee Listing'!$B$2:$J$77,6,FALSE),"")</f>
        <v>Loan Officer</v>
      </c>
      <c r="L9" s="81">
        <f>PivotTables!F5</f>
        <v>90</v>
      </c>
      <c r="M9" s="81">
        <f>PivotTables!G5</f>
        <v>705</v>
      </c>
      <c r="N9" s="81">
        <f>PivotTables!H5</f>
        <v>3</v>
      </c>
      <c r="O9" s="83">
        <f>PivotTables!I5</f>
        <v>0.98772800000000005</v>
      </c>
      <c r="P9" s="76" t="str">
        <f t="shared" ref="P9:P72" si="1">IF(OR(I9=0,I9=""),"Yes","No")</f>
        <v>No</v>
      </c>
      <c r="Q9" s="76"/>
      <c r="R9" s="76"/>
      <c r="S9" s="76"/>
      <c r="T9" s="76"/>
      <c r="U9" s="76"/>
      <c r="V9" s="76"/>
    </row>
    <row r="10" spans="1:22" x14ac:dyDescent="0.35">
      <c r="A10" s="76"/>
      <c r="B10" s="76"/>
      <c r="C10" s="73">
        <v>3</v>
      </c>
      <c r="D10" s="73">
        <f>PivotTables!C6</f>
        <v>22</v>
      </c>
      <c r="E10" s="74" t="str">
        <f>PivotTables!A6</f>
        <v>Employee 22</v>
      </c>
      <c r="F10" s="74" t="str">
        <f>IFERROR(VLOOKUP(D10,'Employee Listing'!$B$2:$J$77,6,FALSE),"Unknown")</f>
        <v>Consumer Lending Manager</v>
      </c>
      <c r="G10" s="73">
        <f>PivotTables!B6</f>
        <v>75</v>
      </c>
      <c r="H10" s="76"/>
      <c r="I10" s="81">
        <f>PivotTables!J6</f>
        <v>22</v>
      </c>
      <c r="J10" s="82" t="str">
        <f>PivotTables!E6</f>
        <v>Employee 22</v>
      </c>
      <c r="K10" s="82" t="str">
        <f>IFERROR(VLOOKUP(I10,'Employee Listing'!$B$2:$J$77,6,FALSE),"")</f>
        <v>Consumer Lending Manager</v>
      </c>
      <c r="L10" s="81">
        <f>PivotTables!F6</f>
        <v>75</v>
      </c>
      <c r="M10" s="81">
        <f>PivotTables!G6</f>
        <v>629</v>
      </c>
      <c r="N10" s="81">
        <f>PivotTables!H6</f>
        <v>2</v>
      </c>
      <c r="O10" s="83">
        <f>PivotTables!I6</f>
        <v>1.0049196</v>
      </c>
      <c r="P10" s="76" t="str">
        <f t="shared" si="1"/>
        <v>No</v>
      </c>
      <c r="Q10" s="76"/>
      <c r="R10" s="76"/>
      <c r="S10" s="76"/>
      <c r="T10" s="76"/>
      <c r="U10" s="76"/>
      <c r="V10" s="76"/>
    </row>
    <row r="11" spans="1:22" x14ac:dyDescent="0.35">
      <c r="A11" s="76"/>
      <c r="B11" s="76"/>
      <c r="C11" s="73">
        <v>4</v>
      </c>
      <c r="D11" s="73">
        <f>PivotTables!C7</f>
        <v>25</v>
      </c>
      <c r="E11" s="74" t="str">
        <f>PivotTables!A7</f>
        <v>Employee 25</v>
      </c>
      <c r="F11" s="74" t="str">
        <f>IFERROR(VLOOKUP(D11,'Employee Listing'!$B$2:$J$77,6,FALSE),"Unknown")</f>
        <v>Teller</v>
      </c>
      <c r="G11" s="73">
        <f>PivotTables!B7</f>
        <v>75</v>
      </c>
      <c r="H11" s="76"/>
      <c r="I11" s="81">
        <f>PivotTables!J7</f>
        <v>25</v>
      </c>
      <c r="J11" s="82" t="str">
        <f>PivotTables!E7</f>
        <v>Employee 25</v>
      </c>
      <c r="K11" s="82" t="str">
        <f>IFERROR(VLOOKUP(I11,'Employee Listing'!$B$2:$J$77,6,FALSE),"")</f>
        <v>Teller</v>
      </c>
      <c r="L11" s="81">
        <f>PivotTables!F7</f>
        <v>75</v>
      </c>
      <c r="M11" s="81">
        <f>PivotTables!G7</f>
        <v>497</v>
      </c>
      <c r="N11" s="81">
        <f>PivotTables!H7</f>
        <v>0</v>
      </c>
      <c r="O11" s="83">
        <f>PivotTables!I7</f>
        <v>0</v>
      </c>
      <c r="P11" s="76" t="str">
        <f t="shared" si="1"/>
        <v>No</v>
      </c>
      <c r="Q11" s="76"/>
      <c r="R11" s="76"/>
      <c r="S11" s="76"/>
      <c r="T11" s="76"/>
      <c r="U11" s="76"/>
      <c r="V11" s="76"/>
    </row>
    <row r="12" spans="1:22" x14ac:dyDescent="0.35">
      <c r="A12" s="76"/>
      <c r="B12" s="76"/>
      <c r="C12" s="73">
        <v>5</v>
      </c>
      <c r="D12" s="73">
        <f>PivotTables!C8</f>
        <v>9</v>
      </c>
      <c r="E12" s="74" t="str">
        <f>PivotTables!A8</f>
        <v>Employee 9</v>
      </c>
      <c r="F12" s="74" t="str">
        <f>IFERROR(VLOOKUP(D12,'Employee Listing'!$B$2:$J$77,6,FALSE),"Unknown")</f>
        <v>Teller</v>
      </c>
      <c r="G12" s="73">
        <f>PivotTables!B8</f>
        <v>75</v>
      </c>
      <c r="H12" s="76"/>
      <c r="I12" s="81">
        <f>PivotTables!J8</f>
        <v>9</v>
      </c>
      <c r="J12" s="82" t="str">
        <f>PivotTables!E8</f>
        <v>Employee 9</v>
      </c>
      <c r="K12" s="82" t="str">
        <f>IFERROR(VLOOKUP(I12,'Employee Listing'!$B$2:$J$77,6,FALSE),"")</f>
        <v>Teller</v>
      </c>
      <c r="L12" s="81">
        <f>PivotTables!F8</f>
        <v>75</v>
      </c>
      <c r="M12" s="81">
        <f>PivotTables!G8</f>
        <v>634</v>
      </c>
      <c r="N12" s="81">
        <f>PivotTables!H8</f>
        <v>0</v>
      </c>
      <c r="O12" s="83">
        <f>PivotTables!I8</f>
        <v>0</v>
      </c>
      <c r="P12" s="76" t="str">
        <f t="shared" si="1"/>
        <v>No</v>
      </c>
      <c r="Q12" s="76"/>
      <c r="R12" s="76"/>
      <c r="S12" s="76"/>
      <c r="T12" s="76"/>
      <c r="U12" s="76"/>
      <c r="V12" s="76"/>
    </row>
    <row r="13" spans="1:22" x14ac:dyDescent="0.35">
      <c r="A13" s="76"/>
      <c r="B13" s="76"/>
      <c r="C13" s="73">
        <v>6</v>
      </c>
      <c r="D13" s="73">
        <f>PivotTables!C9</f>
        <v>12</v>
      </c>
      <c r="E13" s="74" t="str">
        <f>PivotTables!A9</f>
        <v>Employee 12</v>
      </c>
      <c r="F13" s="74" t="str">
        <f>IFERROR(VLOOKUP(D13,'Employee Listing'!$B$2:$J$77,6,FALSE),"Unknown")</f>
        <v>Teller</v>
      </c>
      <c r="G13" s="73">
        <f>PivotTables!B9</f>
        <v>75</v>
      </c>
      <c r="H13" s="76"/>
      <c r="I13" s="81">
        <f>PivotTables!J9</f>
        <v>12</v>
      </c>
      <c r="J13" s="82" t="str">
        <f>PivotTables!E9</f>
        <v>Employee 12</v>
      </c>
      <c r="K13" s="82" t="str">
        <f>IFERROR(VLOOKUP(I13,'Employee Listing'!$B$2:$J$77,6,FALSE),"")</f>
        <v>Teller</v>
      </c>
      <c r="L13" s="81">
        <f>PivotTables!F9</f>
        <v>75</v>
      </c>
      <c r="M13" s="81">
        <f>PivotTables!G9</f>
        <v>704</v>
      </c>
      <c r="N13" s="81">
        <f>PivotTables!H9</f>
        <v>0</v>
      </c>
      <c r="O13" s="83">
        <f>PivotTables!I9</f>
        <v>0.50222</v>
      </c>
      <c r="P13" s="76" t="str">
        <f t="shared" si="1"/>
        <v>No</v>
      </c>
      <c r="Q13" s="76"/>
      <c r="R13" s="76"/>
      <c r="S13" s="76"/>
      <c r="T13" s="76"/>
      <c r="U13" s="76"/>
      <c r="V13" s="76"/>
    </row>
    <row r="14" spans="1:22" x14ac:dyDescent="0.35">
      <c r="A14" s="76"/>
      <c r="B14" s="76"/>
      <c r="C14" s="73">
        <v>7</v>
      </c>
      <c r="D14" s="73">
        <f>PivotTables!C10</f>
        <v>5</v>
      </c>
      <c r="E14" s="74" t="str">
        <f>PivotTables!A10</f>
        <v>Employee 5</v>
      </c>
      <c r="F14" s="74" t="str">
        <f>IFERROR(VLOOKUP(D14,'Employee Listing'!$B$2:$J$77,6,FALSE),"Unknown")</f>
        <v>Member Services Rep</v>
      </c>
      <c r="G14" s="73">
        <f>PivotTables!B10</f>
        <v>70</v>
      </c>
      <c r="H14" s="76"/>
      <c r="I14" s="81">
        <f>PivotTables!J10</f>
        <v>5</v>
      </c>
      <c r="J14" s="82" t="str">
        <f>PivotTables!E10</f>
        <v>Employee 5</v>
      </c>
      <c r="K14" s="82" t="str">
        <f>IFERROR(VLOOKUP(I14,'Employee Listing'!$B$2:$J$77,6,FALSE),"")</f>
        <v>Member Services Rep</v>
      </c>
      <c r="L14" s="81">
        <f>PivotTables!F10</f>
        <v>70</v>
      </c>
      <c r="M14" s="81">
        <f>PivotTables!G10</f>
        <v>590</v>
      </c>
      <c r="N14" s="81">
        <f>PivotTables!H10</f>
        <v>165</v>
      </c>
      <c r="O14" s="83">
        <f>PivotTables!I10</f>
        <v>0</v>
      </c>
      <c r="P14" s="76" t="str">
        <f t="shared" si="1"/>
        <v>No</v>
      </c>
      <c r="Q14" s="76"/>
      <c r="R14" s="76"/>
      <c r="S14" s="76"/>
      <c r="T14" s="76"/>
      <c r="U14" s="76"/>
      <c r="V14" s="76"/>
    </row>
    <row r="15" spans="1:22" x14ac:dyDescent="0.35">
      <c r="A15" s="76"/>
      <c r="B15" s="76"/>
      <c r="C15" s="73">
        <v>8</v>
      </c>
      <c r="D15" s="73">
        <f>PivotTables!C11</f>
        <v>11</v>
      </c>
      <c r="E15" s="74" t="str">
        <f>PivotTables!A11</f>
        <v>Employee 11</v>
      </c>
      <c r="F15" s="74" t="str">
        <f>IFERROR(VLOOKUP(D15,'Employee Listing'!$B$2:$J$77,6,FALSE),"Unknown")</f>
        <v>Human Resources Specialist</v>
      </c>
      <c r="G15" s="73">
        <f>PivotTables!B11</f>
        <v>55</v>
      </c>
      <c r="H15" s="76"/>
      <c r="I15" s="81">
        <f>PivotTables!J11</f>
        <v>11</v>
      </c>
      <c r="J15" s="82" t="str">
        <f>PivotTables!E11</f>
        <v>Employee 11</v>
      </c>
      <c r="K15" s="82" t="str">
        <f>IFERROR(VLOOKUP(I15,'Employee Listing'!$B$2:$J$77,6,FALSE),"")</f>
        <v>Human Resources Specialist</v>
      </c>
      <c r="L15" s="81">
        <f>PivotTables!F11</f>
        <v>55</v>
      </c>
      <c r="M15" s="81">
        <f>PivotTables!G11</f>
        <v>742</v>
      </c>
      <c r="N15" s="81">
        <f>PivotTables!H11</f>
        <v>0</v>
      </c>
      <c r="O15" s="83">
        <f>PivotTables!I11</f>
        <v>0.91498649999999992</v>
      </c>
      <c r="P15" s="76" t="str">
        <f t="shared" si="1"/>
        <v>No</v>
      </c>
      <c r="Q15" s="76"/>
      <c r="R15" s="76"/>
      <c r="S15" s="76"/>
      <c r="T15" s="76"/>
      <c r="U15" s="76"/>
      <c r="V15" s="76"/>
    </row>
    <row r="16" spans="1:22" x14ac:dyDescent="0.35">
      <c r="A16" s="76"/>
      <c r="B16" s="76"/>
      <c r="C16" s="73">
        <v>9</v>
      </c>
      <c r="D16" s="73">
        <f>PivotTables!C12</f>
        <v>13</v>
      </c>
      <c r="E16" s="74" t="str">
        <f>PivotTables!A12</f>
        <v>Employee 13</v>
      </c>
      <c r="F16" s="74" t="str">
        <f>IFERROR(VLOOKUP(D16,'Employee Listing'!$B$2:$J$77,6,FALSE),"Unknown")</f>
        <v>Sr Loan Officer</v>
      </c>
      <c r="G16" s="73">
        <f>PivotTables!B12</f>
        <v>50</v>
      </c>
      <c r="H16" s="76"/>
      <c r="I16" s="81">
        <f>PivotTables!J12</f>
        <v>13</v>
      </c>
      <c r="J16" s="82" t="str">
        <f>PivotTables!E12</f>
        <v>Employee 13</v>
      </c>
      <c r="K16" s="82" t="str">
        <f>IFERROR(VLOOKUP(I16,'Employee Listing'!$B$2:$J$77,6,FALSE),"")</f>
        <v>Sr Loan Officer</v>
      </c>
      <c r="L16" s="81">
        <f>PivotTables!F12</f>
        <v>50</v>
      </c>
      <c r="M16" s="81">
        <f>PivotTables!G12</f>
        <v>719</v>
      </c>
      <c r="N16" s="81">
        <f>PivotTables!H12</f>
        <v>0</v>
      </c>
      <c r="O16" s="83">
        <f>PivotTables!I12</f>
        <v>0.99974122448979597</v>
      </c>
      <c r="P16" s="76" t="str">
        <f t="shared" si="1"/>
        <v>No</v>
      </c>
      <c r="Q16" s="76"/>
      <c r="R16" s="76"/>
      <c r="S16" s="76"/>
      <c r="T16" s="76"/>
      <c r="U16" s="76"/>
      <c r="V16" s="76"/>
    </row>
    <row r="17" spans="1:22" x14ac:dyDescent="0.35">
      <c r="A17" s="76"/>
      <c r="B17" s="76"/>
      <c r="C17" s="73">
        <v>10</v>
      </c>
      <c r="D17" s="73">
        <f>PivotTables!C13</f>
        <v>10</v>
      </c>
      <c r="E17" s="74" t="str">
        <f>PivotTables!A13</f>
        <v>Employee 10</v>
      </c>
      <c r="F17" s="74" t="str">
        <f>IFERROR(VLOOKUP(D17,'Employee Listing'!$B$2:$J$77,6,FALSE),"Unknown")</f>
        <v>Accounting Rep</v>
      </c>
      <c r="G17" s="73">
        <f>PivotTables!B13</f>
        <v>45</v>
      </c>
      <c r="H17" s="76"/>
      <c r="I17" s="81">
        <f>PivotTables!J13</f>
        <v>10</v>
      </c>
      <c r="J17" s="82" t="str">
        <f>PivotTables!E13</f>
        <v>Employee 10</v>
      </c>
      <c r="K17" s="82" t="str">
        <f>IFERROR(VLOOKUP(I17,'Employee Listing'!$B$2:$J$77,6,FALSE),"")</f>
        <v>Accounting Rep</v>
      </c>
      <c r="L17" s="81">
        <f>PivotTables!F13</f>
        <v>45</v>
      </c>
      <c r="M17" s="81">
        <f>PivotTables!G13</f>
        <v>751</v>
      </c>
      <c r="N17" s="81">
        <f>PivotTables!H13</f>
        <v>0</v>
      </c>
      <c r="O17" s="83">
        <f>PivotTables!I13</f>
        <v>0</v>
      </c>
      <c r="P17" s="76" t="str">
        <f t="shared" si="1"/>
        <v>No</v>
      </c>
      <c r="Q17" s="76"/>
      <c r="R17" s="76"/>
      <c r="S17" s="76"/>
      <c r="T17" s="76"/>
      <c r="U17" s="76"/>
      <c r="V17" s="76"/>
    </row>
    <row r="18" spans="1:22" x14ac:dyDescent="0.35">
      <c r="A18" s="76"/>
      <c r="B18" s="76"/>
      <c r="C18" s="76"/>
      <c r="D18" s="76"/>
      <c r="E18" s="76"/>
      <c r="F18" s="76"/>
      <c r="G18" s="76"/>
      <c r="H18" s="76"/>
      <c r="I18" s="81">
        <f>PivotTables!J14</f>
        <v>3</v>
      </c>
      <c r="J18" s="82" t="str">
        <f>PivotTables!E14</f>
        <v>Employee 3</v>
      </c>
      <c r="K18" s="82" t="str">
        <f>IFERROR(VLOOKUP(I18,'Employee Listing'!$B$2:$J$77,6,FALSE),"")</f>
        <v>Sr. Teller</v>
      </c>
      <c r="L18" s="81">
        <f>PivotTables!F14</f>
        <v>45</v>
      </c>
      <c r="M18" s="81">
        <f>PivotTables!G14</f>
        <v>788</v>
      </c>
      <c r="N18" s="81">
        <f>PivotTables!H14</f>
        <v>0</v>
      </c>
      <c r="O18" s="83">
        <f>PivotTables!I14</f>
        <v>0.16130933333333333</v>
      </c>
      <c r="P18" s="76" t="str">
        <f t="shared" si="1"/>
        <v>No</v>
      </c>
      <c r="Q18" s="76"/>
      <c r="R18" s="76"/>
      <c r="S18" s="76"/>
      <c r="T18" s="76"/>
      <c r="U18" s="76"/>
      <c r="V18" s="76"/>
    </row>
    <row r="19" spans="1:22" x14ac:dyDescent="0.35">
      <c r="A19" s="76"/>
      <c r="B19" s="76"/>
      <c r="C19" s="76"/>
      <c r="D19" s="76"/>
      <c r="E19" s="76"/>
      <c r="F19" s="76"/>
      <c r="G19" s="76"/>
      <c r="H19" s="76"/>
      <c r="I19" s="81">
        <f>PivotTables!J15</f>
        <v>21</v>
      </c>
      <c r="J19" s="82" t="str">
        <f>PivotTables!E15</f>
        <v>Employee 21</v>
      </c>
      <c r="K19" s="82" t="str">
        <f>IFERROR(VLOOKUP(I19,'Employee Listing'!$B$2:$J$77,6,FALSE),"")</f>
        <v>Controller</v>
      </c>
      <c r="L19" s="81">
        <f>PivotTables!F15</f>
        <v>40</v>
      </c>
      <c r="M19" s="81">
        <f>PivotTables!G15</f>
        <v>746</v>
      </c>
      <c r="N19" s="81">
        <f>PivotTables!H15</f>
        <v>0</v>
      </c>
      <c r="O19" s="83">
        <f>PivotTables!I15</f>
        <v>0.58316000000000001</v>
      </c>
      <c r="P19" s="76" t="str">
        <f t="shared" si="1"/>
        <v>No</v>
      </c>
      <c r="Q19" s="76"/>
      <c r="R19" s="76"/>
      <c r="S19" s="76"/>
      <c r="T19" s="76"/>
      <c r="U19" s="76"/>
      <c r="V19" s="76"/>
    </row>
    <row r="20" spans="1:22" x14ac:dyDescent="0.35">
      <c r="A20" s="76"/>
      <c r="B20" s="76"/>
      <c r="C20" s="76"/>
      <c r="D20" s="76"/>
      <c r="E20" s="76"/>
      <c r="F20" s="76"/>
      <c r="G20" s="76"/>
      <c r="H20" s="76"/>
      <c r="I20" s="81">
        <f>PivotTables!J16</f>
        <v>1</v>
      </c>
      <c r="J20" s="82" t="str">
        <f>PivotTables!E16</f>
        <v>Employee 1</v>
      </c>
      <c r="K20" s="82" t="str">
        <f>IFERROR(VLOOKUP(I20,'Employee Listing'!$B$2:$J$77,6,FALSE),"")</f>
        <v>Corporate Receptionist</v>
      </c>
      <c r="L20" s="81">
        <f>PivotTables!F16</f>
        <v>40</v>
      </c>
      <c r="M20" s="81">
        <f>PivotTables!G16</f>
        <v>676</v>
      </c>
      <c r="N20" s="81">
        <f>PivotTables!H16</f>
        <v>3</v>
      </c>
      <c r="O20" s="83">
        <f>PivotTables!I16</f>
        <v>0.99355795148247983</v>
      </c>
      <c r="P20" s="76" t="str">
        <f t="shared" si="1"/>
        <v>No</v>
      </c>
      <c r="Q20" s="76"/>
      <c r="R20" s="76"/>
      <c r="S20" s="76"/>
      <c r="T20" s="76"/>
      <c r="U20" s="76"/>
      <c r="V20" s="76"/>
    </row>
    <row r="21" spans="1:22" x14ac:dyDescent="0.35">
      <c r="A21" s="76"/>
      <c r="B21" s="76"/>
      <c r="C21" s="76"/>
      <c r="D21" s="76"/>
      <c r="E21" s="76"/>
      <c r="F21" s="76"/>
      <c r="G21" s="76"/>
      <c r="H21" s="76"/>
      <c r="I21" s="81">
        <f>PivotTables!J17</f>
        <v>24</v>
      </c>
      <c r="J21" s="82" t="str">
        <f>PivotTables!E17</f>
        <v>Employee 24</v>
      </c>
      <c r="K21" s="82" t="str">
        <f>IFERROR(VLOOKUP(I21,'Employee Listing'!$B$2:$J$77,6,FALSE),"")</f>
        <v>Asst Branch Manager</v>
      </c>
      <c r="L21" s="81">
        <f>PivotTables!F17</f>
        <v>35</v>
      </c>
      <c r="M21" s="81">
        <f>PivotTables!G17</f>
        <v>807</v>
      </c>
      <c r="N21" s="81">
        <f>PivotTables!H17</f>
        <v>0</v>
      </c>
      <c r="O21" s="83">
        <f>PivotTables!I17</f>
        <v>0</v>
      </c>
      <c r="P21" s="76" t="str">
        <f t="shared" si="1"/>
        <v>No</v>
      </c>
      <c r="Q21" s="76"/>
      <c r="R21" s="76"/>
      <c r="S21" s="76"/>
      <c r="T21" s="76"/>
      <c r="U21" s="76"/>
      <c r="V21" s="76"/>
    </row>
    <row r="22" spans="1:22" x14ac:dyDescent="0.35">
      <c r="A22" s="76"/>
      <c r="B22" s="76"/>
      <c r="C22" s="76"/>
      <c r="D22" s="76"/>
      <c r="E22" s="76"/>
      <c r="F22" s="76"/>
      <c r="G22" s="76"/>
      <c r="H22" s="76"/>
      <c r="I22" s="81">
        <f>PivotTables!J18</f>
        <v>19</v>
      </c>
      <c r="J22" s="82" t="str">
        <f>PivotTables!E18</f>
        <v>Employee 19</v>
      </c>
      <c r="K22" s="82" t="str">
        <f>IFERROR(VLOOKUP(I22,'Employee Listing'!$B$2:$J$77,6,FALSE),"")</f>
        <v>VP of Human Resources</v>
      </c>
      <c r="L22" s="81">
        <f>PivotTables!F18</f>
        <v>35</v>
      </c>
      <c r="M22" s="81">
        <f>PivotTables!G18</f>
        <v>753</v>
      </c>
      <c r="N22" s="81">
        <f>PivotTables!H18</f>
        <v>0</v>
      </c>
      <c r="O22" s="83">
        <f>PivotTables!I18</f>
        <v>0.8307444444444444</v>
      </c>
      <c r="P22" s="76" t="str">
        <f t="shared" si="1"/>
        <v>No</v>
      </c>
      <c r="Q22" s="76"/>
      <c r="R22" s="76"/>
      <c r="S22" s="76"/>
      <c r="T22" s="76"/>
      <c r="U22" s="76"/>
      <c r="V22" s="76"/>
    </row>
    <row r="23" spans="1:22" x14ac:dyDescent="0.35">
      <c r="A23" s="76"/>
      <c r="B23" s="76"/>
      <c r="C23" s="76"/>
      <c r="D23" s="76"/>
      <c r="E23" s="76"/>
      <c r="F23" s="76"/>
      <c r="G23" s="76"/>
      <c r="H23" s="76"/>
      <c r="I23" s="81">
        <f>PivotTables!J19</f>
        <v>20</v>
      </c>
      <c r="J23" s="82" t="str">
        <f>PivotTables!E19</f>
        <v>Employee 20</v>
      </c>
      <c r="K23" s="82" t="str">
        <f>IFERROR(VLOOKUP(I23,'Employee Listing'!$B$2:$J$77,6,FALSE),"")</f>
        <v>Head Teller</v>
      </c>
      <c r="L23" s="81">
        <f>PivotTables!F19</f>
        <v>30</v>
      </c>
      <c r="M23" s="81">
        <f>PivotTables!G19</f>
        <v>791</v>
      </c>
      <c r="N23" s="81">
        <f>PivotTables!H19</f>
        <v>0</v>
      </c>
      <c r="O23" s="83">
        <f>PivotTables!I19</f>
        <v>0.92262037037037026</v>
      </c>
      <c r="P23" s="76" t="str">
        <f t="shared" si="1"/>
        <v>No</v>
      </c>
      <c r="Q23" s="76"/>
      <c r="R23" s="76"/>
      <c r="S23" s="76"/>
      <c r="T23" s="76"/>
      <c r="U23" s="76"/>
      <c r="V23" s="76"/>
    </row>
    <row r="24" spans="1:22" x14ac:dyDescent="0.35">
      <c r="A24" s="76"/>
      <c r="B24" s="76"/>
      <c r="C24" s="76"/>
      <c r="D24" s="76"/>
      <c r="E24" s="76"/>
      <c r="F24" s="76"/>
      <c r="G24" s="76"/>
      <c r="H24" s="76"/>
      <c r="I24" s="81">
        <f>PivotTables!J20</f>
        <v>14</v>
      </c>
      <c r="J24" s="82" t="str">
        <f>PivotTables!E20</f>
        <v>Employee 14</v>
      </c>
      <c r="K24" s="82" t="str">
        <f>IFERROR(VLOOKUP(I24,'Employee Listing'!$B$2:$J$77,6,FALSE),"")</f>
        <v>Accounting Rep</v>
      </c>
      <c r="L24" s="81">
        <f>PivotTables!F20</f>
        <v>30</v>
      </c>
      <c r="M24" s="81">
        <f>PivotTables!G20</f>
        <v>797</v>
      </c>
      <c r="N24" s="81">
        <f>PivotTables!H20</f>
        <v>0</v>
      </c>
      <c r="O24" s="83">
        <f>PivotTables!I20</f>
        <v>0.11240333333333333</v>
      </c>
      <c r="P24" s="76" t="str">
        <f t="shared" si="1"/>
        <v>No</v>
      </c>
      <c r="Q24" s="76"/>
      <c r="R24" s="76"/>
      <c r="S24" s="76"/>
      <c r="T24" s="76"/>
      <c r="U24" s="76"/>
      <c r="V24" s="76"/>
    </row>
    <row r="25" spans="1:22" x14ac:dyDescent="0.35">
      <c r="A25" s="76"/>
      <c r="B25" s="76"/>
      <c r="C25" s="76"/>
      <c r="D25" s="76"/>
      <c r="E25" s="76"/>
      <c r="F25" s="76"/>
      <c r="G25" s="76"/>
      <c r="H25" s="76"/>
      <c r="I25" s="81">
        <f>PivotTables!J21</f>
        <v>15</v>
      </c>
      <c r="J25" s="82" t="str">
        <f>PivotTables!E21</f>
        <v>Employee 15</v>
      </c>
      <c r="K25" s="82" t="str">
        <f>IFERROR(VLOOKUP(I25,'Employee Listing'!$B$2:$J$77,6,FALSE),"")</f>
        <v>Member Services Rep</v>
      </c>
      <c r="L25" s="81">
        <f>PivotTables!F21</f>
        <v>30</v>
      </c>
      <c r="M25" s="81">
        <f>PivotTables!G21</f>
        <v>798</v>
      </c>
      <c r="N25" s="81">
        <f>PivotTables!H21</f>
        <v>0</v>
      </c>
      <c r="O25" s="83">
        <f>PivotTables!I21</f>
        <v>0.2179511111111111</v>
      </c>
      <c r="P25" s="76" t="str">
        <f t="shared" si="1"/>
        <v>No</v>
      </c>
      <c r="Q25" s="76"/>
      <c r="R25" s="76"/>
      <c r="S25" s="76"/>
      <c r="T25" s="76"/>
      <c r="U25" s="76"/>
      <c r="V25" s="76"/>
    </row>
    <row r="26" spans="1:22" x14ac:dyDescent="0.35">
      <c r="A26" s="76"/>
      <c r="B26" s="76"/>
      <c r="C26" s="76"/>
      <c r="D26" s="76"/>
      <c r="E26" s="76"/>
      <c r="F26" s="76"/>
      <c r="G26" s="76"/>
      <c r="H26" s="76"/>
      <c r="I26" s="81">
        <f>PivotTables!J22</f>
        <v>2</v>
      </c>
      <c r="J26" s="82" t="str">
        <f>PivotTables!E22</f>
        <v>Employee 2</v>
      </c>
      <c r="K26" s="82" t="str">
        <f>IFERROR(VLOOKUP(I26,'Employee Listing'!$B$2:$J$77,6,FALSE),"")</f>
        <v>Consumer Lending Sup</v>
      </c>
      <c r="L26" s="81">
        <f>PivotTables!F22</f>
        <v>20</v>
      </c>
      <c r="M26" s="81">
        <f>PivotTables!G22</f>
        <v>743</v>
      </c>
      <c r="N26" s="81">
        <f>PivotTables!H22</f>
        <v>0</v>
      </c>
      <c r="O26" s="83">
        <f>PivotTables!I22</f>
        <v>0.20970266666666668</v>
      </c>
      <c r="P26" s="76" t="str">
        <f t="shared" si="1"/>
        <v>No</v>
      </c>
      <c r="Q26" s="76"/>
      <c r="R26" s="76"/>
      <c r="S26" s="76"/>
      <c r="T26" s="76"/>
      <c r="U26" s="76"/>
      <c r="V26" s="76"/>
    </row>
    <row r="27" spans="1:22" x14ac:dyDescent="0.35">
      <c r="A27" s="76"/>
      <c r="B27" s="76"/>
      <c r="C27" s="76"/>
      <c r="D27" s="76"/>
      <c r="E27" s="76"/>
      <c r="F27" s="76"/>
      <c r="G27" s="76"/>
      <c r="H27" s="76"/>
      <c r="I27" s="81">
        <f>PivotTables!J23</f>
        <v>16</v>
      </c>
      <c r="J27" s="82" t="str">
        <f>PivotTables!E23</f>
        <v>Employee 16</v>
      </c>
      <c r="K27" s="82" t="str">
        <f>IFERROR(VLOOKUP(I27,'Employee Listing'!$B$2:$J$77,6,FALSE),"")</f>
        <v>Credit Card Serv Coord</v>
      </c>
      <c r="L27" s="81">
        <f>PivotTables!F23</f>
        <v>15</v>
      </c>
      <c r="M27" s="81">
        <f>PivotTables!G23</f>
        <v>713</v>
      </c>
      <c r="N27" s="81">
        <f>PivotTables!H23</f>
        <v>0</v>
      </c>
      <c r="O27" s="83">
        <f>PivotTables!I23</f>
        <v>0.29115200000000002</v>
      </c>
      <c r="P27" s="76" t="str">
        <f t="shared" si="1"/>
        <v>No</v>
      </c>
      <c r="Q27" s="76"/>
      <c r="R27" s="76"/>
      <c r="S27" s="76"/>
      <c r="T27" s="76"/>
      <c r="U27" s="76"/>
      <c r="V27" s="76"/>
    </row>
    <row r="28" spans="1:22" x14ac:dyDescent="0.35">
      <c r="A28" s="76"/>
      <c r="B28" s="76"/>
      <c r="C28" s="76"/>
      <c r="D28" s="76"/>
      <c r="E28" s="76"/>
      <c r="F28" s="76"/>
      <c r="G28" s="76"/>
      <c r="H28" s="76"/>
      <c r="I28" s="81">
        <f>PivotTables!J24</f>
        <v>4</v>
      </c>
      <c r="J28" s="82" t="str">
        <f>PivotTables!E24</f>
        <v>Employee 4</v>
      </c>
      <c r="K28" s="82" t="str">
        <f>IFERROR(VLOOKUP(I28,'Employee Listing'!$B$2:$J$77,6,FALSE),"")</f>
        <v>Network Analyst</v>
      </c>
      <c r="L28" s="81">
        <f>PivotTables!F24</f>
        <v>15</v>
      </c>
      <c r="M28" s="81">
        <f>PivotTables!G24</f>
        <v>803</v>
      </c>
      <c r="N28" s="81">
        <f>PivotTables!H24</f>
        <v>0</v>
      </c>
      <c r="O28" s="83">
        <f>PivotTables!I24</f>
        <v>0</v>
      </c>
      <c r="P28" s="76" t="str">
        <f t="shared" si="1"/>
        <v>No</v>
      </c>
      <c r="Q28" s="76"/>
      <c r="R28" s="76"/>
      <c r="S28" s="76"/>
      <c r="T28" s="76"/>
      <c r="U28" s="76"/>
      <c r="V28" s="76"/>
    </row>
    <row r="29" spans="1:22" x14ac:dyDescent="0.35">
      <c r="A29" s="76"/>
      <c r="B29" s="76"/>
      <c r="C29" s="76"/>
      <c r="D29" s="76"/>
      <c r="E29" s="76"/>
      <c r="F29" s="76"/>
      <c r="G29" s="76"/>
      <c r="H29" s="76"/>
      <c r="I29" s="81">
        <f>PivotTables!J25</f>
        <v>7</v>
      </c>
      <c r="J29" s="82" t="str">
        <f>PivotTables!E25</f>
        <v>Employee 7</v>
      </c>
      <c r="K29" s="82" t="str">
        <f>IFERROR(VLOOKUP(I29,'Employee Listing'!$B$2:$J$77,6,FALSE),"")</f>
        <v>Call Center Rep</v>
      </c>
      <c r="L29" s="81">
        <f>PivotTables!F25</f>
        <v>10</v>
      </c>
      <c r="M29" s="81">
        <f>PivotTables!G25</f>
        <v>749</v>
      </c>
      <c r="N29" s="81">
        <f>PivotTables!H25</f>
        <v>0</v>
      </c>
      <c r="O29" s="83">
        <f>PivotTables!I25</f>
        <v>0</v>
      </c>
      <c r="P29" s="76" t="str">
        <f t="shared" si="1"/>
        <v>No</v>
      </c>
      <c r="Q29" s="76"/>
      <c r="R29" s="76"/>
      <c r="S29" s="76"/>
      <c r="T29" s="76"/>
      <c r="U29" s="76"/>
      <c r="V29" s="76"/>
    </row>
    <row r="30" spans="1:22" x14ac:dyDescent="0.35">
      <c r="A30" s="76"/>
      <c r="B30" s="76"/>
      <c r="C30" s="76"/>
      <c r="D30" s="76"/>
      <c r="E30" s="76"/>
      <c r="F30" s="76"/>
      <c r="G30" s="76"/>
      <c r="H30" s="76"/>
      <c r="I30" s="81">
        <f>PivotTables!J26</f>
        <v>17</v>
      </c>
      <c r="J30" s="82" t="str">
        <f>PivotTables!E26</f>
        <v>Employee 17</v>
      </c>
      <c r="K30" s="82" t="str">
        <f>IFERROR(VLOOKUP(I30,'Employee Listing'!$B$2:$J$77,6,FALSE),"")</f>
        <v>Member Serv Supp Rep</v>
      </c>
      <c r="L30" s="81">
        <f>PivotTables!F26</f>
        <v>10</v>
      </c>
      <c r="M30" s="81">
        <f>PivotTables!G26</f>
        <v>741</v>
      </c>
      <c r="N30" s="81">
        <f>PivotTables!H26</f>
        <v>0</v>
      </c>
      <c r="O30" s="83">
        <f>PivotTables!I26</f>
        <v>0.44640545454545455</v>
      </c>
      <c r="P30" s="76" t="str">
        <f t="shared" si="1"/>
        <v>No</v>
      </c>
      <c r="Q30" s="76"/>
      <c r="R30" s="76"/>
      <c r="S30" s="76"/>
      <c r="T30" s="76"/>
      <c r="U30" s="76"/>
      <c r="V30" s="76"/>
    </row>
    <row r="31" spans="1:22" x14ac:dyDescent="0.35">
      <c r="A31" s="76"/>
      <c r="B31" s="76"/>
      <c r="C31" s="76"/>
      <c r="D31" s="76"/>
      <c r="E31" s="76"/>
      <c r="F31" s="76"/>
      <c r="G31" s="76"/>
      <c r="H31" s="76"/>
      <c r="I31" s="81">
        <f>PivotTables!J27</f>
        <v>23</v>
      </c>
      <c r="J31" s="82" t="str">
        <f>PivotTables!E27</f>
        <v>Employee 23</v>
      </c>
      <c r="K31" s="82" t="str">
        <f>IFERROR(VLOOKUP(I31,'Employee Listing'!$B$2:$J$77,6,FALSE),"")</f>
        <v>Collections Coord</v>
      </c>
      <c r="L31" s="81">
        <f>PivotTables!F27</f>
        <v>10</v>
      </c>
      <c r="M31" s="81">
        <f>PivotTables!G27</f>
        <v>791</v>
      </c>
      <c r="N31" s="81">
        <f>PivotTables!H27</f>
        <v>0</v>
      </c>
      <c r="O31" s="83">
        <f>PivotTables!I27</f>
        <v>0.51266</v>
      </c>
      <c r="P31" s="76" t="str">
        <f t="shared" si="1"/>
        <v>No</v>
      </c>
      <c r="Q31" s="76"/>
      <c r="R31" s="76"/>
      <c r="S31" s="76"/>
      <c r="T31" s="76"/>
      <c r="U31" s="76"/>
      <c r="V31" s="76"/>
    </row>
    <row r="32" spans="1:22" x14ac:dyDescent="0.35">
      <c r="A32" s="76"/>
      <c r="B32" s="76"/>
      <c r="C32" s="76"/>
      <c r="D32" s="76"/>
      <c r="E32" s="76"/>
      <c r="F32" s="76"/>
      <c r="G32" s="76"/>
      <c r="H32" s="76"/>
      <c r="I32" s="81">
        <f>PivotTables!J28</f>
        <v>6</v>
      </c>
      <c r="J32" s="82" t="str">
        <f>PivotTables!E28</f>
        <v>Employee 6</v>
      </c>
      <c r="K32" s="82" t="str">
        <f>IFERROR(VLOOKUP(I32,'Employee Listing'!$B$2:$J$77,6,FALSE),"")</f>
        <v>Janitor</v>
      </c>
      <c r="L32" s="81">
        <f>PivotTables!F28</f>
        <v>10</v>
      </c>
      <c r="M32" s="81">
        <f>PivotTables!G28</f>
        <v>789</v>
      </c>
      <c r="N32" s="81">
        <f>PivotTables!H28</f>
        <v>0</v>
      </c>
      <c r="O32" s="83">
        <f>PivotTables!I28</f>
        <v>0</v>
      </c>
      <c r="P32" s="76" t="str">
        <f t="shared" si="1"/>
        <v>No</v>
      </c>
      <c r="Q32" s="76"/>
      <c r="R32" s="76"/>
      <c r="S32" s="76"/>
      <c r="T32" s="76"/>
      <c r="U32" s="76"/>
      <c r="V32" s="76"/>
    </row>
    <row r="33" spans="1:22" x14ac:dyDescent="0.35">
      <c r="A33" s="76"/>
      <c r="B33" s="76"/>
      <c r="C33" s="76"/>
      <c r="D33" s="76"/>
      <c r="E33" s="76"/>
      <c r="F33" s="76"/>
      <c r="G33" s="76"/>
      <c r="H33" s="76"/>
      <c r="I33" s="81" t="str">
        <f>PivotTables!J29</f>
        <v/>
      </c>
      <c r="J33" s="82" t="str">
        <f>PivotTables!E29</f>
        <v>(blank)</v>
      </c>
      <c r="K33" s="82" t="str">
        <f>IFERROR(VLOOKUP(I33,'Employee Listing'!$B$2:$J$77,6,FALSE),"")</f>
        <v/>
      </c>
      <c r="L33" s="81">
        <f>PivotTables!F29</f>
        <v>0</v>
      </c>
      <c r="M33" s="81">
        <f>PivotTables!G29</f>
        <v>0</v>
      </c>
      <c r="N33" s="81">
        <f>PivotTables!H29</f>
        <v>0</v>
      </c>
      <c r="O33" s="83">
        <f>PivotTables!I29</f>
        <v>0</v>
      </c>
      <c r="P33" s="76" t="str">
        <f t="shared" si="1"/>
        <v>Yes</v>
      </c>
      <c r="Q33" s="76"/>
      <c r="R33" s="76"/>
      <c r="S33" s="76"/>
      <c r="T33" s="76"/>
      <c r="U33" s="76"/>
      <c r="V33" s="76"/>
    </row>
    <row r="34" spans="1:22" x14ac:dyDescent="0.35">
      <c r="A34" s="76"/>
      <c r="B34" s="76"/>
      <c r="C34" s="76"/>
      <c r="D34" s="76"/>
      <c r="E34" s="76"/>
      <c r="F34" s="76"/>
      <c r="G34" s="76"/>
      <c r="H34" s="76"/>
      <c r="I34" s="81" t="str">
        <f>PivotTables!J30</f>
        <v/>
      </c>
      <c r="J34" s="82">
        <f>PivotTables!E30</f>
        <v>0</v>
      </c>
      <c r="K34" s="82" t="str">
        <f>IFERROR(VLOOKUP(I34,'Employee Listing'!$B$2:$J$77,6,FALSE),"")</f>
        <v/>
      </c>
      <c r="L34" s="81">
        <f>PivotTables!F30</f>
        <v>0</v>
      </c>
      <c r="M34" s="81">
        <f>PivotTables!G30</f>
        <v>0</v>
      </c>
      <c r="N34" s="81">
        <f>PivotTables!H30</f>
        <v>0</v>
      </c>
      <c r="O34" s="83">
        <f>PivotTables!I30</f>
        <v>0</v>
      </c>
      <c r="P34" s="76" t="str">
        <f t="shared" si="1"/>
        <v>Yes</v>
      </c>
      <c r="Q34" s="76"/>
      <c r="R34" s="76"/>
      <c r="S34" s="76"/>
      <c r="T34" s="76"/>
      <c r="U34" s="76"/>
      <c r="V34" s="76"/>
    </row>
    <row r="35" spans="1:22" x14ac:dyDescent="0.35">
      <c r="A35" s="76"/>
      <c r="B35" s="76"/>
      <c r="C35" s="76"/>
      <c r="D35" s="76"/>
      <c r="E35" s="76"/>
      <c r="F35" s="76"/>
      <c r="G35" s="76"/>
      <c r="H35" s="76"/>
      <c r="I35" s="81" t="str">
        <f>PivotTables!J31</f>
        <v/>
      </c>
      <c r="J35" s="82">
        <f>PivotTables!E31</f>
        <v>0</v>
      </c>
      <c r="K35" s="82" t="str">
        <f>IFERROR(VLOOKUP(I35,'Employee Listing'!$B$2:$J$77,6,FALSE),"")</f>
        <v/>
      </c>
      <c r="L35" s="81">
        <f>PivotTables!F31</f>
        <v>0</v>
      </c>
      <c r="M35" s="81">
        <f>PivotTables!G31</f>
        <v>0</v>
      </c>
      <c r="N35" s="81">
        <f>PivotTables!H31</f>
        <v>0</v>
      </c>
      <c r="O35" s="83">
        <f>PivotTables!I31</f>
        <v>0</v>
      </c>
      <c r="P35" s="76" t="str">
        <f t="shared" si="1"/>
        <v>Yes</v>
      </c>
      <c r="Q35" s="76"/>
      <c r="R35" s="76"/>
      <c r="S35" s="76"/>
      <c r="T35" s="76"/>
      <c r="U35" s="76"/>
      <c r="V35" s="76"/>
    </row>
    <row r="36" spans="1:22" x14ac:dyDescent="0.35">
      <c r="A36" s="76"/>
      <c r="B36" s="76"/>
      <c r="C36" s="76"/>
      <c r="D36" s="76"/>
      <c r="E36" s="76"/>
      <c r="F36" s="76"/>
      <c r="G36" s="76"/>
      <c r="H36" s="76"/>
      <c r="I36" s="81" t="str">
        <f>PivotTables!J32</f>
        <v/>
      </c>
      <c r="J36" s="82">
        <f>PivotTables!E32</f>
        <v>0</v>
      </c>
      <c r="K36" s="82" t="str">
        <f>IFERROR(VLOOKUP(I36,'Employee Listing'!$B$2:$J$77,6,FALSE),"")</f>
        <v/>
      </c>
      <c r="L36" s="81">
        <f>PivotTables!F32</f>
        <v>0</v>
      </c>
      <c r="M36" s="81">
        <f>PivotTables!G32</f>
        <v>0</v>
      </c>
      <c r="N36" s="81">
        <f>PivotTables!H32</f>
        <v>0</v>
      </c>
      <c r="O36" s="83">
        <f>PivotTables!I32</f>
        <v>0</v>
      </c>
      <c r="P36" s="76" t="str">
        <f t="shared" si="1"/>
        <v>Yes</v>
      </c>
      <c r="Q36" s="76"/>
      <c r="R36" s="76"/>
      <c r="S36" s="76"/>
      <c r="T36" s="76"/>
      <c r="U36" s="76"/>
      <c r="V36" s="76"/>
    </row>
    <row r="37" spans="1:22" x14ac:dyDescent="0.35">
      <c r="A37" s="76"/>
      <c r="B37" s="76"/>
      <c r="C37" s="76"/>
      <c r="D37" s="76"/>
      <c r="E37" s="76"/>
      <c r="F37" s="76"/>
      <c r="G37" s="76"/>
      <c r="H37" s="76"/>
      <c r="I37" s="81" t="str">
        <f>PivotTables!J33</f>
        <v/>
      </c>
      <c r="J37" s="82">
        <f>PivotTables!E33</f>
        <v>0</v>
      </c>
      <c r="K37" s="82" t="str">
        <f>IFERROR(VLOOKUP(I37,'Employee Listing'!$B$2:$J$77,6,FALSE),"")</f>
        <v/>
      </c>
      <c r="L37" s="81">
        <f>PivotTables!F33</f>
        <v>0</v>
      </c>
      <c r="M37" s="81">
        <f>PivotTables!G33</f>
        <v>0</v>
      </c>
      <c r="N37" s="81">
        <f>PivotTables!H33</f>
        <v>0</v>
      </c>
      <c r="O37" s="83">
        <f>PivotTables!I33</f>
        <v>0</v>
      </c>
      <c r="P37" s="76" t="str">
        <f t="shared" si="1"/>
        <v>Yes</v>
      </c>
      <c r="Q37" s="76"/>
      <c r="R37" s="76"/>
      <c r="S37" s="76"/>
      <c r="T37" s="76"/>
      <c r="U37" s="76"/>
      <c r="V37" s="76"/>
    </row>
    <row r="38" spans="1:22" x14ac:dyDescent="0.35">
      <c r="A38" s="76"/>
      <c r="B38" s="76"/>
      <c r="C38" s="76"/>
      <c r="D38" s="76"/>
      <c r="E38" s="76"/>
      <c r="F38" s="76"/>
      <c r="G38" s="76"/>
      <c r="H38" s="76"/>
      <c r="I38" s="81" t="str">
        <f>PivotTables!J34</f>
        <v/>
      </c>
      <c r="J38" s="82">
        <f>PivotTables!E34</f>
        <v>0</v>
      </c>
      <c r="K38" s="82" t="str">
        <f>IFERROR(VLOOKUP(I38,'Employee Listing'!$B$2:$J$77,6,FALSE),"")</f>
        <v/>
      </c>
      <c r="L38" s="81">
        <f>PivotTables!F34</f>
        <v>0</v>
      </c>
      <c r="M38" s="81">
        <f>PivotTables!G34</f>
        <v>0</v>
      </c>
      <c r="N38" s="81">
        <f>PivotTables!H34</f>
        <v>0</v>
      </c>
      <c r="O38" s="83">
        <f>PivotTables!I34</f>
        <v>0</v>
      </c>
      <c r="P38" s="76" t="str">
        <f t="shared" si="1"/>
        <v>Yes</v>
      </c>
      <c r="Q38" s="76"/>
      <c r="R38" s="76"/>
      <c r="S38" s="76"/>
      <c r="T38" s="76"/>
      <c r="U38" s="76"/>
      <c r="V38" s="76"/>
    </row>
    <row r="39" spans="1:22" x14ac:dyDescent="0.35">
      <c r="A39" s="76"/>
      <c r="B39" s="76"/>
      <c r="C39" s="76"/>
      <c r="D39" s="76"/>
      <c r="E39" s="76"/>
      <c r="F39" s="76"/>
      <c r="G39" s="76"/>
      <c r="H39" s="76"/>
      <c r="I39" s="81" t="str">
        <f>PivotTables!J35</f>
        <v/>
      </c>
      <c r="J39" s="82">
        <f>PivotTables!E35</f>
        <v>0</v>
      </c>
      <c r="K39" s="82" t="str">
        <f>IFERROR(VLOOKUP(I39,'Employee Listing'!$B$2:$J$77,6,FALSE),"")</f>
        <v/>
      </c>
      <c r="L39" s="81">
        <f>PivotTables!F35</f>
        <v>0</v>
      </c>
      <c r="M39" s="81">
        <f>PivotTables!G35</f>
        <v>0</v>
      </c>
      <c r="N39" s="81">
        <f>PivotTables!H35</f>
        <v>0</v>
      </c>
      <c r="O39" s="83">
        <f>PivotTables!I35</f>
        <v>0</v>
      </c>
      <c r="P39" s="76" t="str">
        <f t="shared" si="1"/>
        <v>Yes</v>
      </c>
      <c r="Q39" s="76"/>
      <c r="R39" s="76"/>
      <c r="S39" s="76"/>
      <c r="T39" s="76"/>
      <c r="U39" s="76"/>
      <c r="V39" s="76"/>
    </row>
    <row r="40" spans="1:22" x14ac:dyDescent="0.35">
      <c r="A40" s="76"/>
      <c r="B40" s="76"/>
      <c r="C40" s="76"/>
      <c r="D40" s="76"/>
      <c r="E40" s="76"/>
      <c r="F40" s="76"/>
      <c r="G40" s="76"/>
      <c r="H40" s="76"/>
      <c r="I40" s="81" t="str">
        <f>PivotTables!J36</f>
        <v/>
      </c>
      <c r="J40" s="82">
        <f>PivotTables!E36</f>
        <v>0</v>
      </c>
      <c r="K40" s="82" t="str">
        <f>IFERROR(VLOOKUP(I40,'Employee Listing'!$B$2:$J$77,6,FALSE),"")</f>
        <v/>
      </c>
      <c r="L40" s="81">
        <f>PivotTables!F36</f>
        <v>0</v>
      </c>
      <c r="M40" s="81">
        <f>PivotTables!G36</f>
        <v>0</v>
      </c>
      <c r="N40" s="81">
        <f>PivotTables!H36</f>
        <v>0</v>
      </c>
      <c r="O40" s="83">
        <f>PivotTables!I36</f>
        <v>0</v>
      </c>
      <c r="P40" s="76" t="str">
        <f t="shared" si="1"/>
        <v>Yes</v>
      </c>
      <c r="Q40" s="76"/>
      <c r="R40" s="76"/>
      <c r="S40" s="76"/>
      <c r="T40" s="76"/>
      <c r="U40" s="76"/>
      <c r="V40" s="76"/>
    </row>
    <row r="41" spans="1:22" x14ac:dyDescent="0.35">
      <c r="A41" s="76"/>
      <c r="B41" s="76"/>
      <c r="C41" s="76"/>
      <c r="D41" s="76"/>
      <c r="E41" s="76"/>
      <c r="F41" s="76"/>
      <c r="G41" s="76"/>
      <c r="H41" s="76"/>
      <c r="I41" s="81" t="str">
        <f>PivotTables!J37</f>
        <v/>
      </c>
      <c r="J41" s="82">
        <f>PivotTables!E37</f>
        <v>0</v>
      </c>
      <c r="K41" s="82" t="str">
        <f>IFERROR(VLOOKUP(I41,'Employee Listing'!$B$2:$J$77,6,FALSE),"")</f>
        <v/>
      </c>
      <c r="L41" s="81">
        <f>PivotTables!F37</f>
        <v>0</v>
      </c>
      <c r="M41" s="81">
        <f>PivotTables!G37</f>
        <v>0</v>
      </c>
      <c r="N41" s="81">
        <f>PivotTables!H37</f>
        <v>0</v>
      </c>
      <c r="O41" s="83">
        <f>PivotTables!I37</f>
        <v>0</v>
      </c>
      <c r="P41" s="76" t="str">
        <f t="shared" si="1"/>
        <v>Yes</v>
      </c>
      <c r="Q41" s="76"/>
      <c r="R41" s="76"/>
      <c r="S41" s="76"/>
      <c r="T41" s="76"/>
      <c r="U41" s="76"/>
      <c r="V41" s="76"/>
    </row>
    <row r="42" spans="1:22" x14ac:dyDescent="0.35">
      <c r="A42" s="76"/>
      <c r="B42" s="76"/>
      <c r="C42" s="76"/>
      <c r="D42" s="76"/>
      <c r="E42" s="76"/>
      <c r="F42" s="76"/>
      <c r="G42" s="76"/>
      <c r="H42" s="76"/>
      <c r="I42" s="81" t="str">
        <f>PivotTables!J38</f>
        <v/>
      </c>
      <c r="J42" s="82">
        <f>PivotTables!E38</f>
        <v>0</v>
      </c>
      <c r="K42" s="82" t="str">
        <f>IFERROR(VLOOKUP(I42,'Employee Listing'!$B$2:$J$77,6,FALSE),"")</f>
        <v/>
      </c>
      <c r="L42" s="81">
        <f>PivotTables!F38</f>
        <v>0</v>
      </c>
      <c r="M42" s="81">
        <f>PivotTables!G38</f>
        <v>0</v>
      </c>
      <c r="N42" s="81">
        <f>PivotTables!H38</f>
        <v>0</v>
      </c>
      <c r="O42" s="83">
        <f>PivotTables!I38</f>
        <v>0</v>
      </c>
      <c r="P42" s="76" t="str">
        <f t="shared" si="1"/>
        <v>Yes</v>
      </c>
      <c r="Q42" s="76"/>
      <c r="R42" s="76"/>
      <c r="S42" s="76"/>
      <c r="T42" s="76"/>
      <c r="U42" s="76"/>
      <c r="V42" s="76"/>
    </row>
    <row r="43" spans="1:22" x14ac:dyDescent="0.35">
      <c r="A43" s="76"/>
      <c r="B43" s="76"/>
      <c r="C43" s="76"/>
      <c r="D43" s="76"/>
      <c r="E43" s="76"/>
      <c r="F43" s="76"/>
      <c r="G43" s="76"/>
      <c r="H43" s="76"/>
      <c r="I43" s="81" t="str">
        <f>PivotTables!J39</f>
        <v/>
      </c>
      <c r="J43" s="82">
        <f>PivotTables!E39</f>
        <v>0</v>
      </c>
      <c r="K43" s="82" t="str">
        <f>IFERROR(VLOOKUP(I43,'Employee Listing'!$B$2:$J$77,6,FALSE),"")</f>
        <v/>
      </c>
      <c r="L43" s="81">
        <f>PivotTables!F39</f>
        <v>0</v>
      </c>
      <c r="M43" s="81">
        <f>PivotTables!G39</f>
        <v>0</v>
      </c>
      <c r="N43" s="81">
        <f>PivotTables!H39</f>
        <v>0</v>
      </c>
      <c r="O43" s="83">
        <f>PivotTables!I39</f>
        <v>0</v>
      </c>
      <c r="P43" s="76" t="str">
        <f t="shared" si="1"/>
        <v>Yes</v>
      </c>
      <c r="Q43" s="76"/>
      <c r="R43" s="76"/>
      <c r="S43" s="76"/>
      <c r="T43" s="76"/>
      <c r="U43" s="76"/>
      <c r="V43" s="76"/>
    </row>
    <row r="44" spans="1:22" x14ac:dyDescent="0.35">
      <c r="A44" s="76"/>
      <c r="B44" s="76"/>
      <c r="C44" s="76"/>
      <c r="D44" s="76"/>
      <c r="E44" s="76"/>
      <c r="F44" s="76"/>
      <c r="G44" s="76"/>
      <c r="H44" s="76"/>
      <c r="I44" s="81" t="str">
        <f>PivotTables!J40</f>
        <v/>
      </c>
      <c r="J44" s="82">
        <f>PivotTables!E40</f>
        <v>0</v>
      </c>
      <c r="K44" s="82" t="str">
        <f>IFERROR(VLOOKUP(I44,'Employee Listing'!$B$2:$J$77,6,FALSE),"")</f>
        <v/>
      </c>
      <c r="L44" s="81">
        <f>PivotTables!F40</f>
        <v>0</v>
      </c>
      <c r="M44" s="81">
        <f>PivotTables!G40</f>
        <v>0</v>
      </c>
      <c r="N44" s="81">
        <f>PivotTables!H40</f>
        <v>0</v>
      </c>
      <c r="O44" s="83">
        <f>PivotTables!I40</f>
        <v>0</v>
      </c>
      <c r="P44" s="76" t="str">
        <f t="shared" si="1"/>
        <v>Yes</v>
      </c>
      <c r="Q44" s="76"/>
      <c r="R44" s="76"/>
      <c r="S44" s="76"/>
      <c r="T44" s="76"/>
      <c r="U44" s="76"/>
      <c r="V44" s="76"/>
    </row>
    <row r="45" spans="1:22" x14ac:dyDescent="0.35">
      <c r="A45" s="76"/>
      <c r="B45" s="76"/>
      <c r="C45" s="76"/>
      <c r="D45" s="76"/>
      <c r="E45" s="76"/>
      <c r="F45" s="76"/>
      <c r="G45" s="76"/>
      <c r="H45" s="76"/>
      <c r="I45" s="81" t="str">
        <f>PivotTables!J41</f>
        <v/>
      </c>
      <c r="J45" s="82">
        <f>PivotTables!E41</f>
        <v>0</v>
      </c>
      <c r="K45" s="82" t="str">
        <f>IFERROR(VLOOKUP(I45,'Employee Listing'!$B$2:$J$77,6,FALSE),"")</f>
        <v/>
      </c>
      <c r="L45" s="81">
        <f>PivotTables!F41</f>
        <v>0</v>
      </c>
      <c r="M45" s="81">
        <f>PivotTables!G41</f>
        <v>0</v>
      </c>
      <c r="N45" s="81">
        <f>PivotTables!H41</f>
        <v>0</v>
      </c>
      <c r="O45" s="83">
        <f>PivotTables!I41</f>
        <v>0</v>
      </c>
      <c r="P45" s="76" t="str">
        <f t="shared" si="1"/>
        <v>Yes</v>
      </c>
      <c r="Q45" s="76"/>
      <c r="R45" s="76"/>
      <c r="S45" s="76"/>
      <c r="T45" s="76"/>
      <c r="U45" s="76"/>
      <c r="V45" s="76"/>
    </row>
    <row r="46" spans="1:22" x14ac:dyDescent="0.35">
      <c r="A46" s="76"/>
      <c r="B46" s="76"/>
      <c r="C46" s="76"/>
      <c r="D46" s="76"/>
      <c r="E46" s="76"/>
      <c r="F46" s="76"/>
      <c r="G46" s="76"/>
      <c r="H46" s="76"/>
      <c r="I46" s="81" t="str">
        <f>PivotTables!J42</f>
        <v/>
      </c>
      <c r="J46" s="82">
        <f>PivotTables!E42</f>
        <v>0</v>
      </c>
      <c r="K46" s="82" t="str">
        <f>IFERROR(VLOOKUP(I46,'Employee Listing'!$B$2:$J$77,6,FALSE),"")</f>
        <v/>
      </c>
      <c r="L46" s="81">
        <f>PivotTables!F42</f>
        <v>0</v>
      </c>
      <c r="M46" s="81">
        <f>PivotTables!G42</f>
        <v>0</v>
      </c>
      <c r="N46" s="81">
        <f>PivotTables!H42</f>
        <v>0</v>
      </c>
      <c r="O46" s="83">
        <f>PivotTables!I42</f>
        <v>0</v>
      </c>
      <c r="P46" s="76" t="str">
        <f t="shared" si="1"/>
        <v>Yes</v>
      </c>
      <c r="Q46" s="76"/>
      <c r="R46" s="76"/>
      <c r="S46" s="76"/>
      <c r="T46" s="76"/>
      <c r="U46" s="76"/>
      <c r="V46" s="76"/>
    </row>
    <row r="47" spans="1:22" x14ac:dyDescent="0.35">
      <c r="A47" s="76"/>
      <c r="B47" s="76"/>
      <c r="C47" s="76"/>
      <c r="D47" s="76"/>
      <c r="E47" s="76"/>
      <c r="F47" s="76"/>
      <c r="G47" s="76"/>
      <c r="H47" s="76"/>
      <c r="I47" s="81" t="str">
        <f>PivotTables!J43</f>
        <v/>
      </c>
      <c r="J47" s="82">
        <f>PivotTables!E43</f>
        <v>0</v>
      </c>
      <c r="K47" s="82" t="str">
        <f>IFERROR(VLOOKUP(I47,'Employee Listing'!$B$2:$J$77,6,FALSE),"")</f>
        <v/>
      </c>
      <c r="L47" s="81">
        <f>PivotTables!F43</f>
        <v>0</v>
      </c>
      <c r="M47" s="81">
        <f>PivotTables!G43</f>
        <v>0</v>
      </c>
      <c r="N47" s="81">
        <f>PivotTables!H43</f>
        <v>0</v>
      </c>
      <c r="O47" s="83">
        <f>PivotTables!I43</f>
        <v>0</v>
      </c>
      <c r="P47" s="76" t="str">
        <f t="shared" si="1"/>
        <v>Yes</v>
      </c>
      <c r="Q47" s="76"/>
      <c r="R47" s="76"/>
      <c r="S47" s="76"/>
      <c r="T47" s="76"/>
      <c r="U47" s="76"/>
      <c r="V47" s="76"/>
    </row>
    <row r="48" spans="1:22" x14ac:dyDescent="0.35">
      <c r="A48" s="76"/>
      <c r="B48" s="76"/>
      <c r="C48" s="76"/>
      <c r="D48" s="76"/>
      <c r="E48" s="76"/>
      <c r="F48" s="76"/>
      <c r="G48" s="76"/>
      <c r="H48" s="76"/>
      <c r="I48" s="81" t="str">
        <f>PivotTables!J44</f>
        <v/>
      </c>
      <c r="J48" s="82">
        <f>PivotTables!E44</f>
        <v>0</v>
      </c>
      <c r="K48" s="82" t="str">
        <f>IFERROR(VLOOKUP(I48,'Employee Listing'!$B$2:$J$77,6,FALSE),"")</f>
        <v/>
      </c>
      <c r="L48" s="81">
        <f>PivotTables!F44</f>
        <v>0</v>
      </c>
      <c r="M48" s="81">
        <f>PivotTables!G44</f>
        <v>0</v>
      </c>
      <c r="N48" s="81">
        <f>PivotTables!H44</f>
        <v>0</v>
      </c>
      <c r="O48" s="83">
        <f>PivotTables!I44</f>
        <v>0</v>
      </c>
      <c r="P48" s="76" t="str">
        <f t="shared" si="1"/>
        <v>Yes</v>
      </c>
      <c r="Q48" s="76"/>
      <c r="R48" s="76"/>
      <c r="S48" s="76"/>
      <c r="T48" s="76"/>
      <c r="U48" s="76"/>
      <c r="V48" s="76"/>
    </row>
    <row r="49" spans="1:22" x14ac:dyDescent="0.35">
      <c r="A49" s="76"/>
      <c r="B49" s="76"/>
      <c r="C49" s="76"/>
      <c r="D49" s="76"/>
      <c r="E49" s="76"/>
      <c r="F49" s="76"/>
      <c r="G49" s="76"/>
      <c r="H49" s="76"/>
      <c r="I49" s="81" t="str">
        <f>PivotTables!J45</f>
        <v/>
      </c>
      <c r="J49" s="82">
        <f>PivotTables!E45</f>
        <v>0</v>
      </c>
      <c r="K49" s="82" t="str">
        <f>IFERROR(VLOOKUP(I49,'Employee Listing'!$B$2:$J$77,6,FALSE),"")</f>
        <v/>
      </c>
      <c r="L49" s="81">
        <f>PivotTables!F45</f>
        <v>0</v>
      </c>
      <c r="M49" s="81">
        <f>PivotTables!G45</f>
        <v>0</v>
      </c>
      <c r="N49" s="81">
        <f>PivotTables!H45</f>
        <v>0</v>
      </c>
      <c r="O49" s="83">
        <f>PivotTables!I45</f>
        <v>0</v>
      </c>
      <c r="P49" s="76" t="str">
        <f t="shared" si="1"/>
        <v>Yes</v>
      </c>
      <c r="Q49" s="76"/>
      <c r="R49" s="76"/>
      <c r="S49" s="76"/>
      <c r="T49" s="76"/>
      <c r="U49" s="76"/>
      <c r="V49" s="76"/>
    </row>
    <row r="50" spans="1:22" x14ac:dyDescent="0.35">
      <c r="A50" s="76"/>
      <c r="B50" s="76"/>
      <c r="C50" s="76"/>
      <c r="D50" s="76"/>
      <c r="E50" s="76"/>
      <c r="F50" s="76"/>
      <c r="G50" s="76"/>
      <c r="H50" s="76"/>
      <c r="I50" s="81" t="str">
        <f>PivotTables!J46</f>
        <v/>
      </c>
      <c r="J50" s="82">
        <f>PivotTables!E46</f>
        <v>0</v>
      </c>
      <c r="K50" s="82" t="str">
        <f>IFERROR(VLOOKUP(I50,'Employee Listing'!$B$2:$J$77,6,FALSE),"")</f>
        <v/>
      </c>
      <c r="L50" s="81">
        <f>PivotTables!F46</f>
        <v>0</v>
      </c>
      <c r="M50" s="81">
        <f>PivotTables!G46</f>
        <v>0</v>
      </c>
      <c r="N50" s="81">
        <f>PivotTables!H46</f>
        <v>0</v>
      </c>
      <c r="O50" s="83">
        <f>PivotTables!I46</f>
        <v>0</v>
      </c>
      <c r="P50" s="76" t="str">
        <f t="shared" si="1"/>
        <v>Yes</v>
      </c>
      <c r="Q50" s="76"/>
      <c r="R50" s="76"/>
      <c r="S50" s="76"/>
      <c r="T50" s="76"/>
      <c r="U50" s="76"/>
      <c r="V50" s="76"/>
    </row>
    <row r="51" spans="1:22" x14ac:dyDescent="0.35">
      <c r="A51" s="76"/>
      <c r="B51" s="76"/>
      <c r="C51" s="76"/>
      <c r="D51" s="76"/>
      <c r="E51" s="76"/>
      <c r="F51" s="76"/>
      <c r="G51" s="76"/>
      <c r="H51" s="76"/>
      <c r="I51" s="81" t="str">
        <f>PivotTables!J47</f>
        <v/>
      </c>
      <c r="J51" s="82">
        <f>PivotTables!E47</f>
        <v>0</v>
      </c>
      <c r="K51" s="82" t="str">
        <f>IFERROR(VLOOKUP(I51,'Employee Listing'!$B$2:$J$77,6,FALSE),"")</f>
        <v/>
      </c>
      <c r="L51" s="81">
        <f>PivotTables!F47</f>
        <v>0</v>
      </c>
      <c r="M51" s="81">
        <f>PivotTables!G47</f>
        <v>0</v>
      </c>
      <c r="N51" s="81">
        <f>PivotTables!H47</f>
        <v>0</v>
      </c>
      <c r="O51" s="83">
        <f>PivotTables!I47</f>
        <v>0</v>
      </c>
      <c r="P51" s="76" t="str">
        <f t="shared" si="1"/>
        <v>Yes</v>
      </c>
      <c r="Q51" s="76"/>
      <c r="R51" s="76"/>
      <c r="S51" s="76"/>
      <c r="T51" s="76"/>
      <c r="U51" s="76"/>
      <c r="V51" s="76"/>
    </row>
    <row r="52" spans="1:22" x14ac:dyDescent="0.35">
      <c r="A52" s="76"/>
      <c r="B52" s="76"/>
      <c r="C52" s="76"/>
      <c r="D52" s="76"/>
      <c r="E52" s="76"/>
      <c r="F52" s="76"/>
      <c r="G52" s="76"/>
      <c r="H52" s="76"/>
      <c r="I52" s="81" t="str">
        <f>PivotTables!J48</f>
        <v/>
      </c>
      <c r="J52" s="82">
        <f>PivotTables!E48</f>
        <v>0</v>
      </c>
      <c r="K52" s="82" t="str">
        <f>IFERROR(VLOOKUP(I52,'Employee Listing'!$B$2:$J$77,6,FALSE),"")</f>
        <v/>
      </c>
      <c r="L52" s="81">
        <f>PivotTables!F48</f>
        <v>0</v>
      </c>
      <c r="M52" s="81">
        <f>PivotTables!G48</f>
        <v>0</v>
      </c>
      <c r="N52" s="81">
        <f>PivotTables!H48</f>
        <v>0</v>
      </c>
      <c r="O52" s="83">
        <f>PivotTables!I48</f>
        <v>0</v>
      </c>
      <c r="P52" s="76" t="str">
        <f t="shared" si="1"/>
        <v>Yes</v>
      </c>
      <c r="Q52" s="76"/>
      <c r="R52" s="76"/>
      <c r="S52" s="76"/>
      <c r="T52" s="76"/>
      <c r="U52" s="76"/>
      <c r="V52" s="76"/>
    </row>
    <row r="53" spans="1:22" x14ac:dyDescent="0.35">
      <c r="A53" s="76"/>
      <c r="B53" s="76"/>
      <c r="C53" s="76"/>
      <c r="D53" s="76"/>
      <c r="E53" s="76"/>
      <c r="F53" s="76"/>
      <c r="G53" s="76"/>
      <c r="H53" s="76"/>
      <c r="I53" s="81" t="str">
        <f>PivotTables!J49</f>
        <v/>
      </c>
      <c r="J53" s="82">
        <f>PivotTables!E49</f>
        <v>0</v>
      </c>
      <c r="K53" s="82" t="str">
        <f>IFERROR(VLOOKUP(I53,'Employee Listing'!$B$2:$J$77,6,FALSE),"")</f>
        <v/>
      </c>
      <c r="L53" s="81">
        <f>PivotTables!F49</f>
        <v>0</v>
      </c>
      <c r="M53" s="81">
        <f>PivotTables!G49</f>
        <v>0</v>
      </c>
      <c r="N53" s="81">
        <f>PivotTables!H49</f>
        <v>0</v>
      </c>
      <c r="O53" s="83">
        <f>PivotTables!I49</f>
        <v>0</v>
      </c>
      <c r="P53" s="76" t="str">
        <f t="shared" si="1"/>
        <v>Yes</v>
      </c>
      <c r="Q53" s="76"/>
      <c r="R53" s="76"/>
      <c r="S53" s="76"/>
      <c r="T53" s="76"/>
      <c r="U53" s="76"/>
      <c r="V53" s="76"/>
    </row>
    <row r="54" spans="1:22" x14ac:dyDescent="0.35">
      <c r="A54" s="76"/>
      <c r="B54" s="76"/>
      <c r="C54" s="76"/>
      <c r="D54" s="76"/>
      <c r="E54" s="76"/>
      <c r="F54" s="76"/>
      <c r="G54" s="76"/>
      <c r="H54" s="76"/>
      <c r="I54" s="81" t="str">
        <f>PivotTables!J50</f>
        <v/>
      </c>
      <c r="J54" s="82">
        <f>PivotTables!E50</f>
        <v>0</v>
      </c>
      <c r="K54" s="82" t="str">
        <f>IFERROR(VLOOKUP(I54,'Employee Listing'!$B$2:$J$77,6,FALSE),"")</f>
        <v/>
      </c>
      <c r="L54" s="81">
        <f>PivotTables!F50</f>
        <v>0</v>
      </c>
      <c r="M54" s="81">
        <f>PivotTables!G50</f>
        <v>0</v>
      </c>
      <c r="N54" s="81">
        <f>PivotTables!H50</f>
        <v>0</v>
      </c>
      <c r="O54" s="83">
        <f>PivotTables!I50</f>
        <v>0</v>
      </c>
      <c r="P54" s="76" t="str">
        <f t="shared" si="1"/>
        <v>Yes</v>
      </c>
      <c r="Q54" s="76"/>
      <c r="R54" s="76"/>
      <c r="S54" s="76"/>
      <c r="T54" s="76"/>
      <c r="U54" s="76"/>
      <c r="V54" s="76"/>
    </row>
    <row r="55" spans="1:22" x14ac:dyDescent="0.35">
      <c r="A55" s="76"/>
      <c r="B55" s="76"/>
      <c r="C55" s="76"/>
      <c r="D55" s="76"/>
      <c r="E55" s="76"/>
      <c r="F55" s="76"/>
      <c r="G55" s="76"/>
      <c r="H55" s="76"/>
      <c r="I55" s="81" t="str">
        <f>PivotTables!J51</f>
        <v/>
      </c>
      <c r="J55" s="82">
        <f>PivotTables!E51</f>
        <v>0</v>
      </c>
      <c r="K55" s="82" t="str">
        <f>IFERROR(VLOOKUP(I55,'Employee Listing'!$B$2:$J$77,6,FALSE),"")</f>
        <v/>
      </c>
      <c r="L55" s="81">
        <f>PivotTables!F51</f>
        <v>0</v>
      </c>
      <c r="M55" s="81">
        <f>PivotTables!G51</f>
        <v>0</v>
      </c>
      <c r="N55" s="81">
        <f>PivotTables!H51</f>
        <v>0</v>
      </c>
      <c r="O55" s="83">
        <f>PivotTables!I51</f>
        <v>0</v>
      </c>
      <c r="P55" s="76" t="str">
        <f t="shared" si="1"/>
        <v>Yes</v>
      </c>
      <c r="Q55" s="76"/>
      <c r="R55" s="76"/>
      <c r="S55" s="76"/>
      <c r="T55" s="76"/>
      <c r="U55" s="76"/>
      <c r="V55" s="76"/>
    </row>
    <row r="56" spans="1:22" x14ac:dyDescent="0.35">
      <c r="A56" s="76"/>
      <c r="B56" s="76"/>
      <c r="C56" s="76"/>
      <c r="D56" s="76"/>
      <c r="E56" s="76"/>
      <c r="F56" s="76"/>
      <c r="G56" s="76"/>
      <c r="H56" s="76"/>
      <c r="I56" s="81" t="str">
        <f>PivotTables!J52</f>
        <v/>
      </c>
      <c r="J56" s="82">
        <f>PivotTables!E52</f>
        <v>0</v>
      </c>
      <c r="K56" s="82" t="str">
        <f>IFERROR(VLOOKUP(I56,'Employee Listing'!$B$2:$J$77,6,FALSE),"")</f>
        <v/>
      </c>
      <c r="L56" s="81">
        <f>PivotTables!F52</f>
        <v>0</v>
      </c>
      <c r="M56" s="81">
        <f>PivotTables!G52</f>
        <v>0</v>
      </c>
      <c r="N56" s="81">
        <f>PivotTables!H52</f>
        <v>0</v>
      </c>
      <c r="O56" s="83">
        <f>PivotTables!I52</f>
        <v>0</v>
      </c>
      <c r="P56" s="76" t="str">
        <f t="shared" si="1"/>
        <v>Yes</v>
      </c>
      <c r="Q56" s="76"/>
      <c r="R56" s="76"/>
      <c r="S56" s="76"/>
      <c r="T56" s="76"/>
      <c r="U56" s="76"/>
      <c r="V56" s="76"/>
    </row>
    <row r="57" spans="1:22" x14ac:dyDescent="0.35">
      <c r="A57" s="76"/>
      <c r="B57" s="76"/>
      <c r="C57" s="76"/>
      <c r="D57" s="76"/>
      <c r="E57" s="76"/>
      <c r="F57" s="76"/>
      <c r="G57" s="76"/>
      <c r="H57" s="76"/>
      <c r="I57" s="81" t="str">
        <f>PivotTables!J53</f>
        <v/>
      </c>
      <c r="J57" s="82">
        <f>PivotTables!E53</f>
        <v>0</v>
      </c>
      <c r="K57" s="82" t="str">
        <f>IFERROR(VLOOKUP(I57,'Employee Listing'!$B$2:$J$77,6,FALSE),"")</f>
        <v/>
      </c>
      <c r="L57" s="81">
        <f>PivotTables!F53</f>
        <v>0</v>
      </c>
      <c r="M57" s="81">
        <f>PivotTables!G53</f>
        <v>0</v>
      </c>
      <c r="N57" s="81">
        <f>PivotTables!H53</f>
        <v>0</v>
      </c>
      <c r="O57" s="83">
        <f>PivotTables!I53</f>
        <v>0</v>
      </c>
      <c r="P57" s="76" t="str">
        <f t="shared" si="1"/>
        <v>Yes</v>
      </c>
      <c r="Q57" s="76"/>
      <c r="R57" s="76"/>
      <c r="S57" s="76"/>
      <c r="T57" s="76"/>
      <c r="U57" s="76"/>
      <c r="V57" s="76"/>
    </row>
    <row r="58" spans="1:22" x14ac:dyDescent="0.35">
      <c r="A58" s="76"/>
      <c r="B58" s="76"/>
      <c r="C58" s="76"/>
      <c r="D58" s="76"/>
      <c r="E58" s="76"/>
      <c r="F58" s="76"/>
      <c r="G58" s="76"/>
      <c r="H58" s="76"/>
      <c r="I58" s="81" t="str">
        <f>PivotTables!J54</f>
        <v/>
      </c>
      <c r="J58" s="82">
        <f>PivotTables!E54</f>
        <v>0</v>
      </c>
      <c r="K58" s="82" t="str">
        <f>IFERROR(VLOOKUP(I58,'Employee Listing'!$B$2:$J$77,6,FALSE),"")</f>
        <v/>
      </c>
      <c r="L58" s="81">
        <f>PivotTables!F54</f>
        <v>0</v>
      </c>
      <c r="M58" s="81">
        <f>PivotTables!G54</f>
        <v>0</v>
      </c>
      <c r="N58" s="81">
        <f>PivotTables!H54</f>
        <v>0</v>
      </c>
      <c r="O58" s="83">
        <f>PivotTables!I54</f>
        <v>0</v>
      </c>
      <c r="P58" s="76" t="str">
        <f t="shared" si="1"/>
        <v>Yes</v>
      </c>
      <c r="Q58" s="76"/>
      <c r="R58" s="76"/>
      <c r="S58" s="76"/>
      <c r="T58" s="76"/>
      <c r="U58" s="76"/>
      <c r="V58" s="76"/>
    </row>
    <row r="59" spans="1:22" x14ac:dyDescent="0.35">
      <c r="A59" s="76"/>
      <c r="B59" s="76"/>
      <c r="C59" s="76"/>
      <c r="D59" s="76"/>
      <c r="E59" s="76"/>
      <c r="F59" s="76"/>
      <c r="G59" s="76"/>
      <c r="H59" s="76"/>
      <c r="I59" s="81" t="str">
        <f>PivotTables!J55</f>
        <v/>
      </c>
      <c r="J59" s="82">
        <f>PivotTables!E55</f>
        <v>0</v>
      </c>
      <c r="K59" s="82" t="str">
        <f>IFERROR(VLOOKUP(I59,'Employee Listing'!$B$2:$J$77,6,FALSE),"")</f>
        <v/>
      </c>
      <c r="L59" s="81">
        <f>PivotTables!F55</f>
        <v>0</v>
      </c>
      <c r="M59" s="81">
        <f>PivotTables!G55</f>
        <v>0</v>
      </c>
      <c r="N59" s="81">
        <f>PivotTables!H55</f>
        <v>0</v>
      </c>
      <c r="O59" s="83">
        <f>PivotTables!I55</f>
        <v>0</v>
      </c>
      <c r="P59" s="76" t="str">
        <f t="shared" si="1"/>
        <v>Yes</v>
      </c>
      <c r="Q59" s="76"/>
      <c r="R59" s="76"/>
      <c r="S59" s="76"/>
      <c r="T59" s="76"/>
      <c r="U59" s="76"/>
      <c r="V59" s="76"/>
    </row>
    <row r="60" spans="1:22" x14ac:dyDescent="0.35">
      <c r="A60" s="76"/>
      <c r="B60" s="76"/>
      <c r="C60" s="76"/>
      <c r="D60" s="76"/>
      <c r="E60" s="76"/>
      <c r="F60" s="76"/>
      <c r="G60" s="76"/>
      <c r="H60" s="76"/>
      <c r="I60" s="81" t="str">
        <f>PivotTables!J56</f>
        <v/>
      </c>
      <c r="J60" s="82">
        <f>PivotTables!E56</f>
        <v>0</v>
      </c>
      <c r="K60" s="82" t="str">
        <f>IFERROR(VLOOKUP(I60,'Employee Listing'!$B$2:$J$77,6,FALSE),"")</f>
        <v/>
      </c>
      <c r="L60" s="81">
        <f>PivotTables!F56</f>
        <v>0</v>
      </c>
      <c r="M60" s="81">
        <f>PivotTables!G56</f>
        <v>0</v>
      </c>
      <c r="N60" s="81">
        <f>PivotTables!H56</f>
        <v>0</v>
      </c>
      <c r="O60" s="83">
        <f>PivotTables!I56</f>
        <v>0</v>
      </c>
      <c r="P60" s="76" t="str">
        <f t="shared" si="1"/>
        <v>Yes</v>
      </c>
      <c r="Q60" s="76"/>
      <c r="R60" s="76"/>
      <c r="S60" s="76"/>
      <c r="T60" s="76"/>
      <c r="U60" s="76"/>
      <c r="V60" s="76"/>
    </row>
    <row r="61" spans="1:22" x14ac:dyDescent="0.35">
      <c r="A61" s="76"/>
      <c r="B61" s="76"/>
      <c r="C61" s="76"/>
      <c r="D61" s="76"/>
      <c r="E61" s="76"/>
      <c r="F61" s="76"/>
      <c r="G61" s="76"/>
      <c r="H61" s="76"/>
      <c r="I61" s="81" t="str">
        <f>PivotTables!J57</f>
        <v/>
      </c>
      <c r="J61" s="82">
        <f>PivotTables!E57</f>
        <v>0</v>
      </c>
      <c r="K61" s="82" t="str">
        <f>IFERROR(VLOOKUP(I61,'Employee Listing'!$B$2:$J$77,6,FALSE),"")</f>
        <v/>
      </c>
      <c r="L61" s="81">
        <f>PivotTables!F57</f>
        <v>0</v>
      </c>
      <c r="M61" s="81">
        <f>PivotTables!G57</f>
        <v>0</v>
      </c>
      <c r="N61" s="81">
        <f>PivotTables!H57</f>
        <v>0</v>
      </c>
      <c r="O61" s="83">
        <f>PivotTables!I57</f>
        <v>0</v>
      </c>
      <c r="P61" s="76" t="str">
        <f t="shared" si="1"/>
        <v>Yes</v>
      </c>
      <c r="Q61" s="76"/>
      <c r="R61" s="76"/>
      <c r="S61" s="76"/>
      <c r="T61" s="76"/>
      <c r="U61" s="76"/>
      <c r="V61" s="76"/>
    </row>
    <row r="62" spans="1:22" x14ac:dyDescent="0.35">
      <c r="A62" s="76"/>
      <c r="B62" s="76"/>
      <c r="C62" s="76"/>
      <c r="D62" s="76"/>
      <c r="E62" s="76"/>
      <c r="F62" s="76"/>
      <c r="G62" s="76"/>
      <c r="H62" s="76"/>
      <c r="I62" s="81" t="str">
        <f>PivotTables!J58</f>
        <v/>
      </c>
      <c r="J62" s="82">
        <f>PivotTables!E58</f>
        <v>0</v>
      </c>
      <c r="K62" s="82" t="str">
        <f>IFERROR(VLOOKUP(I62,'Employee Listing'!$B$2:$J$77,6,FALSE),"")</f>
        <v/>
      </c>
      <c r="L62" s="81">
        <f>PivotTables!F58</f>
        <v>0</v>
      </c>
      <c r="M62" s="81">
        <f>PivotTables!G58</f>
        <v>0</v>
      </c>
      <c r="N62" s="81">
        <f>PivotTables!H58</f>
        <v>0</v>
      </c>
      <c r="O62" s="83">
        <f>PivotTables!I58</f>
        <v>0</v>
      </c>
      <c r="P62" s="76" t="str">
        <f t="shared" si="1"/>
        <v>Yes</v>
      </c>
      <c r="Q62" s="76"/>
      <c r="R62" s="76"/>
      <c r="S62" s="76"/>
      <c r="T62" s="76"/>
      <c r="U62" s="76"/>
      <c r="V62" s="76"/>
    </row>
    <row r="63" spans="1:22" x14ac:dyDescent="0.35">
      <c r="A63" s="76"/>
      <c r="B63" s="76"/>
      <c r="C63" s="76"/>
      <c r="D63" s="76"/>
      <c r="E63" s="76"/>
      <c r="F63" s="76"/>
      <c r="G63" s="76"/>
      <c r="H63" s="76"/>
      <c r="I63" s="81" t="str">
        <f>PivotTables!J59</f>
        <v/>
      </c>
      <c r="J63" s="82">
        <f>PivotTables!E59</f>
        <v>0</v>
      </c>
      <c r="K63" s="82" t="str">
        <f>IFERROR(VLOOKUP(I63,'Employee Listing'!$B$2:$J$77,6,FALSE),"")</f>
        <v/>
      </c>
      <c r="L63" s="81">
        <f>PivotTables!F59</f>
        <v>0</v>
      </c>
      <c r="M63" s="81">
        <f>PivotTables!G59</f>
        <v>0</v>
      </c>
      <c r="N63" s="81">
        <f>PivotTables!H59</f>
        <v>0</v>
      </c>
      <c r="O63" s="83">
        <f>PivotTables!I59</f>
        <v>0</v>
      </c>
      <c r="P63" s="76" t="str">
        <f t="shared" si="1"/>
        <v>Yes</v>
      </c>
      <c r="Q63" s="76"/>
      <c r="R63" s="76"/>
      <c r="S63" s="76"/>
      <c r="T63" s="76"/>
      <c r="U63" s="76"/>
      <c r="V63" s="76"/>
    </row>
    <row r="64" spans="1:22" x14ac:dyDescent="0.35">
      <c r="A64" s="76"/>
      <c r="B64" s="76"/>
      <c r="C64" s="76"/>
      <c r="D64" s="76"/>
      <c r="E64" s="76"/>
      <c r="F64" s="76"/>
      <c r="G64" s="76"/>
      <c r="H64" s="76"/>
      <c r="I64" s="81" t="str">
        <f>PivotTables!J60</f>
        <v/>
      </c>
      <c r="J64" s="82">
        <f>PivotTables!E60</f>
        <v>0</v>
      </c>
      <c r="K64" s="82" t="str">
        <f>IFERROR(VLOOKUP(I64,'Employee Listing'!$B$2:$J$77,6,FALSE),"")</f>
        <v/>
      </c>
      <c r="L64" s="81">
        <f>PivotTables!F60</f>
        <v>0</v>
      </c>
      <c r="M64" s="81">
        <f>PivotTables!G60</f>
        <v>0</v>
      </c>
      <c r="N64" s="81">
        <f>PivotTables!H60</f>
        <v>0</v>
      </c>
      <c r="O64" s="83">
        <f>PivotTables!I60</f>
        <v>0</v>
      </c>
      <c r="P64" s="76" t="str">
        <f t="shared" si="1"/>
        <v>Yes</v>
      </c>
      <c r="Q64" s="76"/>
      <c r="R64" s="76"/>
      <c r="S64" s="76"/>
      <c r="T64" s="76"/>
      <c r="U64" s="76"/>
      <c r="V64" s="76"/>
    </row>
    <row r="65" spans="1:22" x14ac:dyDescent="0.35">
      <c r="A65" s="76"/>
      <c r="B65" s="76"/>
      <c r="C65" s="76"/>
      <c r="D65" s="76"/>
      <c r="E65" s="76"/>
      <c r="F65" s="76"/>
      <c r="G65" s="76"/>
      <c r="H65" s="76"/>
      <c r="I65" s="81" t="str">
        <f>PivotTables!J61</f>
        <v/>
      </c>
      <c r="J65" s="82">
        <f>PivotTables!E61</f>
        <v>0</v>
      </c>
      <c r="K65" s="82" t="str">
        <f>IFERROR(VLOOKUP(I65,'Employee Listing'!$B$2:$J$77,6,FALSE),"")</f>
        <v/>
      </c>
      <c r="L65" s="81">
        <f>PivotTables!F61</f>
        <v>0</v>
      </c>
      <c r="M65" s="81">
        <f>PivotTables!G61</f>
        <v>0</v>
      </c>
      <c r="N65" s="81">
        <f>PivotTables!H61</f>
        <v>0</v>
      </c>
      <c r="O65" s="83">
        <f>PivotTables!I61</f>
        <v>0</v>
      </c>
      <c r="P65" s="76" t="str">
        <f t="shared" si="1"/>
        <v>Yes</v>
      </c>
      <c r="Q65" s="76"/>
      <c r="R65" s="76"/>
      <c r="S65" s="76"/>
      <c r="T65" s="76"/>
      <c r="U65" s="76"/>
      <c r="V65" s="76"/>
    </row>
    <row r="66" spans="1:22" x14ac:dyDescent="0.35">
      <c r="A66" s="76"/>
      <c r="B66" s="76"/>
      <c r="C66" s="76"/>
      <c r="D66" s="76"/>
      <c r="E66" s="76"/>
      <c r="F66" s="76"/>
      <c r="G66" s="76"/>
      <c r="H66" s="76"/>
      <c r="I66" s="81" t="str">
        <f>PivotTables!J62</f>
        <v/>
      </c>
      <c r="J66" s="82">
        <f>PivotTables!E62</f>
        <v>0</v>
      </c>
      <c r="K66" s="82" t="str">
        <f>IFERROR(VLOOKUP(I66,'Employee Listing'!$B$2:$J$77,6,FALSE),"")</f>
        <v/>
      </c>
      <c r="L66" s="81">
        <f>PivotTables!F62</f>
        <v>0</v>
      </c>
      <c r="M66" s="81">
        <f>PivotTables!G62</f>
        <v>0</v>
      </c>
      <c r="N66" s="81">
        <f>PivotTables!H62</f>
        <v>0</v>
      </c>
      <c r="O66" s="83">
        <f>PivotTables!I62</f>
        <v>0</v>
      </c>
      <c r="P66" s="76" t="str">
        <f t="shared" si="1"/>
        <v>Yes</v>
      </c>
      <c r="Q66" s="76"/>
      <c r="R66" s="76"/>
      <c r="S66" s="76"/>
      <c r="T66" s="76"/>
      <c r="U66" s="76"/>
      <c r="V66" s="76"/>
    </row>
    <row r="67" spans="1:22" x14ac:dyDescent="0.35">
      <c r="A67" s="76"/>
      <c r="B67" s="76"/>
      <c r="C67" s="76"/>
      <c r="D67" s="76"/>
      <c r="E67" s="76"/>
      <c r="F67" s="76"/>
      <c r="G67" s="76"/>
      <c r="H67" s="76"/>
      <c r="I67" s="81" t="str">
        <f>PivotTables!J63</f>
        <v/>
      </c>
      <c r="J67" s="82">
        <f>PivotTables!E63</f>
        <v>0</v>
      </c>
      <c r="K67" s="82" t="str">
        <f>IFERROR(VLOOKUP(I67,'Employee Listing'!$B$2:$J$77,6,FALSE),"")</f>
        <v/>
      </c>
      <c r="L67" s="81">
        <f>PivotTables!F63</f>
        <v>0</v>
      </c>
      <c r="M67" s="81">
        <f>PivotTables!G63</f>
        <v>0</v>
      </c>
      <c r="N67" s="81">
        <f>PivotTables!H63</f>
        <v>0</v>
      </c>
      <c r="O67" s="83">
        <f>PivotTables!I63</f>
        <v>0</v>
      </c>
      <c r="P67" s="76" t="str">
        <f t="shared" si="1"/>
        <v>Yes</v>
      </c>
      <c r="Q67" s="76"/>
      <c r="R67" s="76"/>
      <c r="S67" s="76"/>
      <c r="T67" s="76"/>
      <c r="U67" s="76"/>
      <c r="V67" s="76"/>
    </row>
    <row r="68" spans="1:22" x14ac:dyDescent="0.35">
      <c r="A68" s="76"/>
      <c r="B68" s="76"/>
      <c r="C68" s="76"/>
      <c r="D68" s="76"/>
      <c r="E68" s="76"/>
      <c r="F68" s="76"/>
      <c r="G68" s="76"/>
      <c r="H68" s="76"/>
      <c r="I68" s="81" t="str">
        <f>PivotTables!J64</f>
        <v/>
      </c>
      <c r="J68" s="82">
        <f>PivotTables!E64</f>
        <v>0</v>
      </c>
      <c r="K68" s="82" t="str">
        <f>IFERROR(VLOOKUP(I68,'Employee Listing'!$B$2:$J$77,6,FALSE),"")</f>
        <v/>
      </c>
      <c r="L68" s="81">
        <f>PivotTables!F64</f>
        <v>0</v>
      </c>
      <c r="M68" s="81">
        <f>PivotTables!G64</f>
        <v>0</v>
      </c>
      <c r="N68" s="81">
        <f>PivotTables!H64</f>
        <v>0</v>
      </c>
      <c r="O68" s="83">
        <f>PivotTables!I64</f>
        <v>0</v>
      </c>
      <c r="P68" s="76" t="str">
        <f t="shared" si="1"/>
        <v>Yes</v>
      </c>
      <c r="Q68" s="76"/>
      <c r="R68" s="76"/>
      <c r="S68" s="76"/>
      <c r="T68" s="76"/>
      <c r="U68" s="76"/>
      <c r="V68" s="76"/>
    </row>
    <row r="69" spans="1:22" x14ac:dyDescent="0.35">
      <c r="A69" s="76"/>
      <c r="B69" s="76"/>
      <c r="C69" s="76"/>
      <c r="D69" s="76"/>
      <c r="E69" s="76"/>
      <c r="F69" s="76"/>
      <c r="G69" s="76"/>
      <c r="H69" s="76"/>
      <c r="I69" s="81" t="str">
        <f>PivotTables!J65</f>
        <v/>
      </c>
      <c r="J69" s="82">
        <f>PivotTables!E65</f>
        <v>0</v>
      </c>
      <c r="K69" s="82" t="str">
        <f>IFERROR(VLOOKUP(I69,'Employee Listing'!$B$2:$J$77,6,FALSE),"")</f>
        <v/>
      </c>
      <c r="L69" s="81">
        <f>PivotTables!F65</f>
        <v>0</v>
      </c>
      <c r="M69" s="81">
        <f>PivotTables!G65</f>
        <v>0</v>
      </c>
      <c r="N69" s="81">
        <f>PivotTables!H65</f>
        <v>0</v>
      </c>
      <c r="O69" s="83">
        <f>PivotTables!I65</f>
        <v>0</v>
      </c>
      <c r="P69" s="76" t="str">
        <f t="shared" si="1"/>
        <v>Yes</v>
      </c>
      <c r="Q69" s="76"/>
      <c r="R69" s="76"/>
      <c r="S69" s="76"/>
      <c r="T69" s="76"/>
      <c r="U69" s="76"/>
      <c r="V69" s="76"/>
    </row>
    <row r="70" spans="1:22" x14ac:dyDescent="0.35">
      <c r="A70" s="76"/>
      <c r="B70" s="76"/>
      <c r="C70" s="76"/>
      <c r="D70" s="76"/>
      <c r="E70" s="76"/>
      <c r="F70" s="76"/>
      <c r="G70" s="76"/>
      <c r="H70" s="76"/>
      <c r="I70" s="81" t="str">
        <f>PivotTables!J66</f>
        <v/>
      </c>
      <c r="J70" s="82">
        <f>PivotTables!E66</f>
        <v>0</v>
      </c>
      <c r="K70" s="82" t="str">
        <f>IFERROR(VLOOKUP(I70,'Employee Listing'!$B$2:$J$77,6,FALSE),"")</f>
        <v/>
      </c>
      <c r="L70" s="81">
        <f>PivotTables!F66</f>
        <v>0</v>
      </c>
      <c r="M70" s="81">
        <f>PivotTables!G66</f>
        <v>0</v>
      </c>
      <c r="N70" s="81">
        <f>PivotTables!H66</f>
        <v>0</v>
      </c>
      <c r="O70" s="83">
        <f>PivotTables!I66</f>
        <v>0</v>
      </c>
      <c r="P70" s="76" t="str">
        <f t="shared" si="1"/>
        <v>Yes</v>
      </c>
      <c r="Q70" s="76"/>
      <c r="R70" s="76"/>
      <c r="S70" s="76"/>
      <c r="T70" s="76"/>
      <c r="U70" s="76"/>
      <c r="V70" s="76"/>
    </row>
    <row r="71" spans="1:22" x14ac:dyDescent="0.35">
      <c r="A71" s="76"/>
      <c r="B71" s="76"/>
      <c r="C71" s="76"/>
      <c r="D71" s="76"/>
      <c r="E71" s="76"/>
      <c r="F71" s="76"/>
      <c r="G71" s="76"/>
      <c r="H71" s="76"/>
      <c r="I71" s="81" t="str">
        <f>PivotTables!J67</f>
        <v/>
      </c>
      <c r="J71" s="82">
        <f>PivotTables!E67</f>
        <v>0</v>
      </c>
      <c r="K71" s="82" t="str">
        <f>IFERROR(VLOOKUP(I71,'Employee Listing'!$B$2:$J$77,6,FALSE),"")</f>
        <v/>
      </c>
      <c r="L71" s="81">
        <f>PivotTables!F67</f>
        <v>0</v>
      </c>
      <c r="M71" s="81">
        <f>PivotTables!G67</f>
        <v>0</v>
      </c>
      <c r="N71" s="81">
        <f>PivotTables!H67</f>
        <v>0</v>
      </c>
      <c r="O71" s="83">
        <f>PivotTables!I67</f>
        <v>0</v>
      </c>
      <c r="P71" s="76" t="str">
        <f t="shared" si="1"/>
        <v>Yes</v>
      </c>
      <c r="Q71" s="76"/>
      <c r="R71" s="76"/>
      <c r="S71" s="76"/>
      <c r="T71" s="76"/>
      <c r="U71" s="76"/>
      <c r="V71" s="76"/>
    </row>
    <row r="72" spans="1:22" x14ac:dyDescent="0.35">
      <c r="A72" s="76"/>
      <c r="B72" s="76"/>
      <c r="C72" s="76"/>
      <c r="D72" s="76"/>
      <c r="E72" s="76"/>
      <c r="F72" s="76"/>
      <c r="G72" s="76"/>
      <c r="H72" s="76"/>
      <c r="I72" s="81" t="str">
        <f>PivotTables!J68</f>
        <v/>
      </c>
      <c r="J72" s="82">
        <f>PivotTables!E68</f>
        <v>0</v>
      </c>
      <c r="K72" s="82" t="str">
        <f>IFERROR(VLOOKUP(I72,'Employee Listing'!$B$2:$J$77,6,FALSE),"")</f>
        <v/>
      </c>
      <c r="L72" s="81">
        <f>PivotTables!F68</f>
        <v>0</v>
      </c>
      <c r="M72" s="81">
        <f>PivotTables!G68</f>
        <v>0</v>
      </c>
      <c r="N72" s="81">
        <f>PivotTables!H68</f>
        <v>0</v>
      </c>
      <c r="O72" s="83">
        <f>PivotTables!I68</f>
        <v>0</v>
      </c>
      <c r="P72" s="76" t="str">
        <f t="shared" si="1"/>
        <v>Yes</v>
      </c>
      <c r="Q72" s="76"/>
      <c r="R72" s="76"/>
      <c r="S72" s="76"/>
      <c r="T72" s="76"/>
      <c r="U72" s="76"/>
      <c r="V72" s="76"/>
    </row>
    <row r="73" spans="1:22" x14ac:dyDescent="0.35">
      <c r="A73" s="76"/>
      <c r="B73" s="76"/>
      <c r="C73" s="76"/>
      <c r="D73" s="76"/>
      <c r="E73" s="76"/>
      <c r="F73" s="76"/>
      <c r="G73" s="76"/>
      <c r="H73" s="76"/>
      <c r="I73" s="81" t="str">
        <f>PivotTables!J69</f>
        <v/>
      </c>
      <c r="J73" s="82">
        <f>PivotTables!E69</f>
        <v>0</v>
      </c>
      <c r="K73" s="82" t="str">
        <f>IFERROR(VLOOKUP(I73,'Employee Listing'!$B$2:$J$77,6,FALSE),"")</f>
        <v/>
      </c>
      <c r="L73" s="81">
        <f>PivotTables!F69</f>
        <v>0</v>
      </c>
      <c r="M73" s="81">
        <f>PivotTables!G69</f>
        <v>0</v>
      </c>
      <c r="N73" s="81">
        <f>PivotTables!H69</f>
        <v>0</v>
      </c>
      <c r="O73" s="83">
        <f>PivotTables!I69</f>
        <v>0</v>
      </c>
      <c r="P73" s="76" t="str">
        <f t="shared" ref="P73:P136" si="2">IF(OR(I73=0,I73=""),"Yes","No")</f>
        <v>Yes</v>
      </c>
      <c r="Q73" s="76"/>
      <c r="R73" s="76"/>
      <c r="S73" s="76"/>
      <c r="T73" s="76"/>
      <c r="U73" s="76"/>
      <c r="V73" s="76"/>
    </row>
    <row r="74" spans="1:22" x14ac:dyDescent="0.35">
      <c r="A74" s="76"/>
      <c r="B74" s="76"/>
      <c r="C74" s="76"/>
      <c r="D74" s="76"/>
      <c r="E74" s="76"/>
      <c r="F74" s="76"/>
      <c r="G74" s="76"/>
      <c r="H74" s="76"/>
      <c r="I74" s="81" t="str">
        <f>PivotTables!J70</f>
        <v/>
      </c>
      <c r="J74" s="82">
        <f>PivotTables!E70</f>
        <v>0</v>
      </c>
      <c r="K74" s="82" t="str">
        <f>IFERROR(VLOOKUP(I74,'Employee Listing'!$B$2:$J$77,6,FALSE),"")</f>
        <v/>
      </c>
      <c r="L74" s="81">
        <f>PivotTables!F70</f>
        <v>0</v>
      </c>
      <c r="M74" s="81">
        <f>PivotTables!G70</f>
        <v>0</v>
      </c>
      <c r="N74" s="81">
        <f>PivotTables!H70</f>
        <v>0</v>
      </c>
      <c r="O74" s="83">
        <f>PivotTables!I70</f>
        <v>0</v>
      </c>
      <c r="P74" s="76" t="str">
        <f t="shared" si="2"/>
        <v>Yes</v>
      </c>
      <c r="Q74" s="76"/>
      <c r="R74" s="76"/>
      <c r="S74" s="76"/>
      <c r="T74" s="76"/>
      <c r="U74" s="76"/>
      <c r="V74" s="76"/>
    </row>
    <row r="75" spans="1:22" x14ac:dyDescent="0.35">
      <c r="A75" s="76"/>
      <c r="B75" s="76"/>
      <c r="C75" s="76"/>
      <c r="D75" s="76"/>
      <c r="E75" s="76"/>
      <c r="F75" s="76"/>
      <c r="G75" s="76"/>
      <c r="H75" s="76"/>
      <c r="I75" s="81" t="str">
        <f>PivotTables!J71</f>
        <v/>
      </c>
      <c r="J75" s="82">
        <f>PivotTables!E71</f>
        <v>0</v>
      </c>
      <c r="K75" s="82" t="str">
        <f>IFERROR(VLOOKUP(I75,'Employee Listing'!$B$2:$J$77,6,FALSE),"")</f>
        <v/>
      </c>
      <c r="L75" s="81">
        <f>PivotTables!F71</f>
        <v>0</v>
      </c>
      <c r="M75" s="81">
        <f>PivotTables!G71</f>
        <v>0</v>
      </c>
      <c r="N75" s="81">
        <f>PivotTables!H71</f>
        <v>0</v>
      </c>
      <c r="O75" s="83">
        <f>PivotTables!I71</f>
        <v>0</v>
      </c>
      <c r="P75" s="76" t="str">
        <f t="shared" si="2"/>
        <v>Yes</v>
      </c>
      <c r="Q75" s="76"/>
      <c r="R75" s="76"/>
      <c r="S75" s="76"/>
      <c r="T75" s="76"/>
      <c r="U75" s="76"/>
      <c r="V75" s="76"/>
    </row>
    <row r="76" spans="1:22" x14ac:dyDescent="0.35">
      <c r="A76" s="76"/>
      <c r="B76" s="76"/>
      <c r="C76" s="76"/>
      <c r="D76" s="76"/>
      <c r="E76" s="76"/>
      <c r="F76" s="76"/>
      <c r="G76" s="76"/>
      <c r="H76" s="76"/>
      <c r="I76" s="81" t="str">
        <f>PivotTables!J72</f>
        <v/>
      </c>
      <c r="J76" s="82">
        <f>PivotTables!E72</f>
        <v>0</v>
      </c>
      <c r="K76" s="82" t="str">
        <f>IFERROR(VLOOKUP(I76,'Employee Listing'!$B$2:$J$77,6,FALSE),"")</f>
        <v/>
      </c>
      <c r="L76" s="81">
        <f>PivotTables!F72</f>
        <v>0</v>
      </c>
      <c r="M76" s="81">
        <f>PivotTables!G72</f>
        <v>0</v>
      </c>
      <c r="N76" s="81">
        <f>PivotTables!H72</f>
        <v>0</v>
      </c>
      <c r="O76" s="83">
        <f>PivotTables!I72</f>
        <v>0</v>
      </c>
      <c r="P76" s="76" t="str">
        <f t="shared" si="2"/>
        <v>Yes</v>
      </c>
      <c r="Q76" s="76"/>
      <c r="R76" s="76"/>
      <c r="S76" s="76"/>
      <c r="T76" s="76"/>
      <c r="U76" s="76"/>
      <c r="V76" s="76"/>
    </row>
    <row r="77" spans="1:22" x14ac:dyDescent="0.35">
      <c r="A77" s="76"/>
      <c r="B77" s="76"/>
      <c r="C77" s="76"/>
      <c r="D77" s="76"/>
      <c r="E77" s="76"/>
      <c r="F77" s="76"/>
      <c r="G77" s="76"/>
      <c r="H77" s="76"/>
      <c r="I77" s="81" t="str">
        <f>PivotTables!J73</f>
        <v/>
      </c>
      <c r="J77" s="82">
        <f>PivotTables!E73</f>
        <v>0</v>
      </c>
      <c r="K77" s="82" t="str">
        <f>IFERROR(VLOOKUP(I77,'Employee Listing'!$B$2:$J$77,6,FALSE),"")</f>
        <v/>
      </c>
      <c r="L77" s="81">
        <f>PivotTables!F73</f>
        <v>0</v>
      </c>
      <c r="M77" s="81">
        <f>PivotTables!G73</f>
        <v>0</v>
      </c>
      <c r="N77" s="81">
        <f>PivotTables!H73</f>
        <v>0</v>
      </c>
      <c r="O77" s="83">
        <f>PivotTables!I73</f>
        <v>0</v>
      </c>
      <c r="P77" s="76" t="str">
        <f t="shared" si="2"/>
        <v>Yes</v>
      </c>
      <c r="Q77" s="76"/>
      <c r="R77" s="76"/>
      <c r="S77" s="76"/>
      <c r="T77" s="76"/>
      <c r="U77" s="76"/>
      <c r="V77" s="76"/>
    </row>
    <row r="78" spans="1:22" x14ac:dyDescent="0.35">
      <c r="A78" s="76"/>
      <c r="B78" s="76"/>
      <c r="C78" s="76"/>
      <c r="D78" s="76"/>
      <c r="E78" s="76"/>
      <c r="F78" s="76"/>
      <c r="G78" s="76"/>
      <c r="H78" s="76"/>
      <c r="I78" s="81" t="str">
        <f>PivotTables!J74</f>
        <v/>
      </c>
      <c r="J78" s="82">
        <f>PivotTables!E74</f>
        <v>0</v>
      </c>
      <c r="K78" s="82" t="str">
        <f>IFERROR(VLOOKUP(I78,'Employee Listing'!$B$2:$J$77,6,FALSE),"")</f>
        <v/>
      </c>
      <c r="L78" s="81">
        <f>PivotTables!F74</f>
        <v>0</v>
      </c>
      <c r="M78" s="81">
        <f>PivotTables!G74</f>
        <v>0</v>
      </c>
      <c r="N78" s="81">
        <f>PivotTables!H74</f>
        <v>0</v>
      </c>
      <c r="O78" s="83">
        <f>PivotTables!I74</f>
        <v>0</v>
      </c>
      <c r="P78" s="76" t="str">
        <f t="shared" si="2"/>
        <v>Yes</v>
      </c>
      <c r="Q78" s="76"/>
      <c r="R78" s="76"/>
      <c r="S78" s="76"/>
      <c r="T78" s="76"/>
      <c r="U78" s="76"/>
      <c r="V78" s="76"/>
    </row>
    <row r="79" spans="1:22" x14ac:dyDescent="0.35">
      <c r="A79" s="76"/>
      <c r="B79" s="76"/>
      <c r="C79" s="76"/>
      <c r="D79" s="76"/>
      <c r="E79" s="76"/>
      <c r="F79" s="76"/>
      <c r="G79" s="76"/>
      <c r="H79" s="76"/>
      <c r="I79" s="81" t="str">
        <f>PivotTables!J75</f>
        <v/>
      </c>
      <c r="J79" s="82">
        <f>PivotTables!E75</f>
        <v>0</v>
      </c>
      <c r="K79" s="82" t="str">
        <f>IFERROR(VLOOKUP(I79,'Employee Listing'!$B$2:$J$77,6,FALSE),"")</f>
        <v/>
      </c>
      <c r="L79" s="81">
        <f>PivotTables!F75</f>
        <v>0</v>
      </c>
      <c r="M79" s="81">
        <f>PivotTables!G75</f>
        <v>0</v>
      </c>
      <c r="N79" s="81">
        <f>PivotTables!H75</f>
        <v>0</v>
      </c>
      <c r="O79" s="83">
        <f>PivotTables!I75</f>
        <v>0</v>
      </c>
      <c r="P79" s="76" t="str">
        <f t="shared" si="2"/>
        <v>Yes</v>
      </c>
      <c r="Q79" s="76"/>
      <c r="R79" s="76"/>
      <c r="S79" s="76"/>
      <c r="T79" s="76"/>
      <c r="U79" s="76"/>
      <c r="V79" s="76"/>
    </row>
    <row r="80" spans="1:22" x14ac:dyDescent="0.35">
      <c r="A80" s="76"/>
      <c r="B80" s="76"/>
      <c r="C80" s="76"/>
      <c r="D80" s="76"/>
      <c r="E80" s="76"/>
      <c r="F80" s="76"/>
      <c r="G80" s="76"/>
      <c r="H80" s="76"/>
      <c r="I80" s="81" t="str">
        <f>PivotTables!J76</f>
        <v/>
      </c>
      <c r="J80" s="82">
        <f>PivotTables!E76</f>
        <v>0</v>
      </c>
      <c r="K80" s="82" t="str">
        <f>IFERROR(VLOOKUP(I80,'Employee Listing'!$B$2:$J$77,6,FALSE),"")</f>
        <v/>
      </c>
      <c r="L80" s="81">
        <f>PivotTables!F76</f>
        <v>0</v>
      </c>
      <c r="M80" s="81">
        <f>PivotTables!G76</f>
        <v>0</v>
      </c>
      <c r="N80" s="81">
        <f>PivotTables!H76</f>
        <v>0</v>
      </c>
      <c r="O80" s="83">
        <f>PivotTables!I76</f>
        <v>0</v>
      </c>
      <c r="P80" s="76" t="str">
        <f t="shared" si="2"/>
        <v>Yes</v>
      </c>
      <c r="Q80" s="76"/>
      <c r="R80" s="76"/>
      <c r="S80" s="76"/>
      <c r="T80" s="76"/>
      <c r="U80" s="76"/>
      <c r="V80" s="76"/>
    </row>
    <row r="81" spans="1:22" x14ac:dyDescent="0.35">
      <c r="A81" s="76"/>
      <c r="B81" s="76"/>
      <c r="C81" s="76"/>
      <c r="D81" s="76"/>
      <c r="E81" s="76"/>
      <c r="F81" s="76"/>
      <c r="G81" s="76"/>
      <c r="H81" s="76"/>
      <c r="I81" s="81" t="str">
        <f>PivotTables!J77</f>
        <v/>
      </c>
      <c r="J81" s="82">
        <f>PivotTables!E77</f>
        <v>0</v>
      </c>
      <c r="K81" s="82" t="str">
        <f>IFERROR(VLOOKUP(I81,'Employee Listing'!$B$2:$J$77,6,FALSE),"")</f>
        <v/>
      </c>
      <c r="L81" s="81">
        <f>PivotTables!F77</f>
        <v>0</v>
      </c>
      <c r="M81" s="81">
        <f>PivotTables!G77</f>
        <v>0</v>
      </c>
      <c r="N81" s="81">
        <f>PivotTables!H77</f>
        <v>0</v>
      </c>
      <c r="O81" s="83">
        <f>PivotTables!I77</f>
        <v>0</v>
      </c>
      <c r="P81" s="76" t="str">
        <f t="shared" si="2"/>
        <v>Yes</v>
      </c>
      <c r="Q81" s="76"/>
      <c r="R81" s="76"/>
      <c r="S81" s="76"/>
      <c r="T81" s="76"/>
      <c r="U81" s="76"/>
      <c r="V81" s="76"/>
    </row>
    <row r="82" spans="1:22" x14ac:dyDescent="0.35">
      <c r="A82" s="76"/>
      <c r="B82" s="76"/>
      <c r="C82" s="76"/>
      <c r="D82" s="76"/>
      <c r="E82" s="76"/>
      <c r="F82" s="76"/>
      <c r="G82" s="76"/>
      <c r="H82" s="76"/>
      <c r="I82" s="81" t="str">
        <f>PivotTables!J78</f>
        <v/>
      </c>
      <c r="J82" s="82">
        <f>PivotTables!E78</f>
        <v>0</v>
      </c>
      <c r="K82" s="82" t="str">
        <f>IFERROR(VLOOKUP(I82,'Employee Listing'!$B$2:$J$77,6,FALSE),"")</f>
        <v/>
      </c>
      <c r="L82" s="81">
        <f>PivotTables!F78</f>
        <v>0</v>
      </c>
      <c r="M82" s="81">
        <f>PivotTables!G78</f>
        <v>0</v>
      </c>
      <c r="N82" s="81">
        <f>PivotTables!H78</f>
        <v>0</v>
      </c>
      <c r="O82" s="83">
        <f>PivotTables!I78</f>
        <v>0</v>
      </c>
      <c r="P82" s="76" t="str">
        <f t="shared" si="2"/>
        <v>Yes</v>
      </c>
      <c r="Q82" s="76"/>
      <c r="R82" s="76"/>
      <c r="S82" s="76"/>
      <c r="T82" s="76"/>
      <c r="U82" s="76"/>
      <c r="V82" s="76"/>
    </row>
    <row r="83" spans="1:22" x14ac:dyDescent="0.35">
      <c r="A83" s="76"/>
      <c r="B83" s="76"/>
      <c r="C83" s="76"/>
      <c r="D83" s="76"/>
      <c r="E83" s="76"/>
      <c r="F83" s="76"/>
      <c r="G83" s="76"/>
      <c r="H83" s="76"/>
      <c r="I83" s="81" t="str">
        <f>PivotTables!J79</f>
        <v/>
      </c>
      <c r="J83" s="82">
        <f>PivotTables!E79</f>
        <v>0</v>
      </c>
      <c r="K83" s="82" t="str">
        <f>IFERROR(VLOOKUP(I83,'Employee Listing'!$B$2:$J$77,6,FALSE),"")</f>
        <v/>
      </c>
      <c r="L83" s="81">
        <f>PivotTables!F79</f>
        <v>0</v>
      </c>
      <c r="M83" s="81">
        <f>PivotTables!G79</f>
        <v>0</v>
      </c>
      <c r="N83" s="81">
        <f>PivotTables!H79</f>
        <v>0</v>
      </c>
      <c r="O83" s="83">
        <f>PivotTables!I79</f>
        <v>0</v>
      </c>
      <c r="P83" s="76" t="str">
        <f t="shared" si="2"/>
        <v>Yes</v>
      </c>
      <c r="Q83" s="76"/>
      <c r="R83" s="76"/>
      <c r="S83" s="76"/>
      <c r="T83" s="76"/>
      <c r="U83" s="76"/>
      <c r="V83" s="76"/>
    </row>
    <row r="84" spans="1:22" x14ac:dyDescent="0.35">
      <c r="A84" s="76"/>
      <c r="B84" s="76"/>
      <c r="C84" s="76"/>
      <c r="D84" s="76"/>
      <c r="E84" s="76"/>
      <c r="F84" s="76"/>
      <c r="G84" s="76"/>
      <c r="H84" s="76"/>
      <c r="I84" s="81" t="str">
        <f>PivotTables!J80</f>
        <v/>
      </c>
      <c r="J84" s="82">
        <f>PivotTables!E80</f>
        <v>0</v>
      </c>
      <c r="K84" s="82" t="str">
        <f>IFERROR(VLOOKUP(I84,'Employee Listing'!$B$2:$J$77,6,FALSE),"")</f>
        <v/>
      </c>
      <c r="L84" s="81">
        <f>PivotTables!F80</f>
        <v>0</v>
      </c>
      <c r="M84" s="81">
        <f>PivotTables!G80</f>
        <v>0</v>
      </c>
      <c r="N84" s="81">
        <f>PivotTables!H80</f>
        <v>0</v>
      </c>
      <c r="O84" s="83">
        <f>PivotTables!I80</f>
        <v>0</v>
      </c>
      <c r="P84" s="76" t="str">
        <f t="shared" si="2"/>
        <v>Yes</v>
      </c>
      <c r="Q84" s="76"/>
      <c r="R84" s="76"/>
      <c r="S84" s="76"/>
      <c r="T84" s="76"/>
      <c r="U84" s="76"/>
      <c r="V84" s="76"/>
    </row>
    <row r="85" spans="1:22" x14ac:dyDescent="0.35">
      <c r="A85" s="76"/>
      <c r="B85" s="76"/>
      <c r="C85" s="76"/>
      <c r="D85" s="76"/>
      <c r="E85" s="76"/>
      <c r="F85" s="76"/>
      <c r="G85" s="76"/>
      <c r="H85" s="76"/>
      <c r="I85" s="81" t="str">
        <f>PivotTables!J81</f>
        <v/>
      </c>
      <c r="J85" s="82">
        <f>PivotTables!E81</f>
        <v>0</v>
      </c>
      <c r="K85" s="82" t="str">
        <f>IFERROR(VLOOKUP(I85,'Employee Listing'!$B$2:$J$77,6,FALSE),"")</f>
        <v/>
      </c>
      <c r="L85" s="81">
        <f>PivotTables!F81</f>
        <v>0</v>
      </c>
      <c r="M85" s="81">
        <f>PivotTables!G81</f>
        <v>0</v>
      </c>
      <c r="N85" s="81">
        <f>PivotTables!H81</f>
        <v>0</v>
      </c>
      <c r="O85" s="83">
        <f>PivotTables!I81</f>
        <v>0</v>
      </c>
      <c r="P85" s="76" t="str">
        <f t="shared" si="2"/>
        <v>Yes</v>
      </c>
      <c r="Q85" s="76"/>
      <c r="R85" s="76"/>
      <c r="S85" s="76"/>
      <c r="T85" s="76"/>
      <c r="U85" s="76"/>
      <c r="V85" s="76"/>
    </row>
    <row r="86" spans="1:22" x14ac:dyDescent="0.35">
      <c r="A86" s="76"/>
      <c r="B86" s="76"/>
      <c r="C86" s="76"/>
      <c r="D86" s="76"/>
      <c r="E86" s="76"/>
      <c r="F86" s="76"/>
      <c r="G86" s="76"/>
      <c r="H86" s="76"/>
      <c r="I86" s="81" t="str">
        <f>PivotTables!J82</f>
        <v/>
      </c>
      <c r="J86" s="82">
        <f>PivotTables!E82</f>
        <v>0</v>
      </c>
      <c r="K86" s="82" t="str">
        <f>IFERROR(VLOOKUP(I86,'Employee Listing'!$B$2:$J$77,6,FALSE),"")</f>
        <v/>
      </c>
      <c r="L86" s="81">
        <f>PivotTables!F82</f>
        <v>0</v>
      </c>
      <c r="M86" s="81">
        <f>PivotTables!G82</f>
        <v>0</v>
      </c>
      <c r="N86" s="81">
        <f>PivotTables!H82</f>
        <v>0</v>
      </c>
      <c r="O86" s="83">
        <f>PivotTables!I82</f>
        <v>0</v>
      </c>
      <c r="P86" s="76" t="str">
        <f t="shared" si="2"/>
        <v>Yes</v>
      </c>
      <c r="Q86" s="76"/>
      <c r="R86" s="76"/>
      <c r="S86" s="76"/>
      <c r="T86" s="76"/>
      <c r="U86" s="76"/>
      <c r="V86" s="76"/>
    </row>
    <row r="87" spans="1:22" x14ac:dyDescent="0.35">
      <c r="A87" s="76"/>
      <c r="B87" s="76"/>
      <c r="C87" s="76"/>
      <c r="D87" s="76"/>
      <c r="E87" s="76"/>
      <c r="F87" s="76"/>
      <c r="G87" s="76"/>
      <c r="H87" s="76"/>
      <c r="I87" s="81" t="str">
        <f>PivotTables!J83</f>
        <v/>
      </c>
      <c r="J87" s="82">
        <f>PivotTables!E83</f>
        <v>0</v>
      </c>
      <c r="K87" s="82" t="str">
        <f>IFERROR(VLOOKUP(I87,'Employee Listing'!$B$2:$J$77,6,FALSE),"")</f>
        <v/>
      </c>
      <c r="L87" s="81">
        <f>PivotTables!F83</f>
        <v>0</v>
      </c>
      <c r="M87" s="81">
        <f>PivotTables!G83</f>
        <v>0</v>
      </c>
      <c r="N87" s="81">
        <f>PivotTables!H83</f>
        <v>0</v>
      </c>
      <c r="O87" s="83">
        <f>PivotTables!I83</f>
        <v>0</v>
      </c>
      <c r="P87" s="76" t="str">
        <f t="shared" si="2"/>
        <v>Yes</v>
      </c>
      <c r="Q87" s="76"/>
      <c r="R87" s="76"/>
      <c r="S87" s="76"/>
      <c r="T87" s="76"/>
      <c r="U87" s="76"/>
      <c r="V87" s="76"/>
    </row>
    <row r="88" spans="1:22" x14ac:dyDescent="0.35">
      <c r="A88" s="76"/>
      <c r="B88" s="76"/>
      <c r="C88" s="76"/>
      <c r="D88" s="76"/>
      <c r="E88" s="76"/>
      <c r="F88" s="76"/>
      <c r="G88" s="76"/>
      <c r="H88" s="76"/>
      <c r="I88" s="81" t="str">
        <f>PivotTables!J84</f>
        <v/>
      </c>
      <c r="J88" s="82">
        <f>PivotTables!E84</f>
        <v>0</v>
      </c>
      <c r="K88" s="82" t="str">
        <f>IFERROR(VLOOKUP(I88,'Employee Listing'!$B$2:$J$77,6,FALSE),"")</f>
        <v/>
      </c>
      <c r="L88" s="81">
        <f>PivotTables!F84</f>
        <v>0</v>
      </c>
      <c r="M88" s="81">
        <f>PivotTables!G84</f>
        <v>0</v>
      </c>
      <c r="N88" s="81">
        <f>PivotTables!H84</f>
        <v>0</v>
      </c>
      <c r="O88" s="83">
        <f>PivotTables!I84</f>
        <v>0</v>
      </c>
      <c r="P88" s="76" t="str">
        <f t="shared" si="2"/>
        <v>Yes</v>
      </c>
      <c r="Q88" s="76"/>
      <c r="R88" s="76"/>
      <c r="S88" s="76"/>
      <c r="T88" s="76"/>
      <c r="U88" s="76"/>
      <c r="V88" s="76"/>
    </row>
    <row r="89" spans="1:22" x14ac:dyDescent="0.35">
      <c r="A89" s="76"/>
      <c r="B89" s="76"/>
      <c r="C89" s="76"/>
      <c r="D89" s="76"/>
      <c r="E89" s="76"/>
      <c r="F89" s="76"/>
      <c r="G89" s="76"/>
      <c r="H89" s="76"/>
      <c r="I89" s="81" t="str">
        <f>PivotTables!J85</f>
        <v/>
      </c>
      <c r="J89" s="82">
        <f>PivotTables!E85</f>
        <v>0</v>
      </c>
      <c r="K89" s="82" t="str">
        <f>IFERROR(VLOOKUP(I89,'Employee Listing'!$B$2:$J$77,6,FALSE),"")</f>
        <v/>
      </c>
      <c r="L89" s="81">
        <f>PivotTables!F85</f>
        <v>0</v>
      </c>
      <c r="M89" s="81">
        <f>PivotTables!G85</f>
        <v>0</v>
      </c>
      <c r="N89" s="81">
        <f>PivotTables!H85</f>
        <v>0</v>
      </c>
      <c r="O89" s="83">
        <f>PivotTables!I85</f>
        <v>0</v>
      </c>
      <c r="P89" s="76" t="str">
        <f t="shared" si="2"/>
        <v>Yes</v>
      </c>
      <c r="Q89" s="76"/>
      <c r="R89" s="76"/>
      <c r="S89" s="76"/>
      <c r="T89" s="76"/>
      <c r="U89" s="76"/>
      <c r="V89" s="76"/>
    </row>
    <row r="90" spans="1:22" x14ac:dyDescent="0.35">
      <c r="A90" s="76"/>
      <c r="B90" s="76"/>
      <c r="C90" s="76"/>
      <c r="D90" s="76"/>
      <c r="E90" s="76"/>
      <c r="F90" s="76"/>
      <c r="G90" s="76"/>
      <c r="H90" s="76"/>
      <c r="I90" s="81" t="str">
        <f>PivotTables!J86</f>
        <v/>
      </c>
      <c r="J90" s="82">
        <f>PivotTables!E86</f>
        <v>0</v>
      </c>
      <c r="K90" s="82" t="str">
        <f>IFERROR(VLOOKUP(I90,'Employee Listing'!$B$2:$J$77,6,FALSE),"")</f>
        <v/>
      </c>
      <c r="L90" s="81">
        <f>PivotTables!F86</f>
        <v>0</v>
      </c>
      <c r="M90" s="81">
        <f>PivotTables!G86</f>
        <v>0</v>
      </c>
      <c r="N90" s="81">
        <f>PivotTables!H86</f>
        <v>0</v>
      </c>
      <c r="O90" s="83">
        <f>PivotTables!I86</f>
        <v>0</v>
      </c>
      <c r="P90" s="76" t="str">
        <f t="shared" si="2"/>
        <v>Yes</v>
      </c>
      <c r="Q90" s="76"/>
      <c r="R90" s="76"/>
      <c r="S90" s="76"/>
      <c r="T90" s="76"/>
      <c r="U90" s="76"/>
      <c r="V90" s="76"/>
    </row>
    <row r="91" spans="1:22" x14ac:dyDescent="0.35">
      <c r="A91" s="76"/>
      <c r="B91" s="76"/>
      <c r="C91" s="76"/>
      <c r="D91" s="76"/>
      <c r="E91" s="76"/>
      <c r="F91" s="76"/>
      <c r="G91" s="76"/>
      <c r="H91" s="76"/>
      <c r="I91" s="81" t="str">
        <f>PivotTables!J87</f>
        <v/>
      </c>
      <c r="J91" s="82">
        <f>PivotTables!E87</f>
        <v>0</v>
      </c>
      <c r="K91" s="82" t="str">
        <f>IFERROR(VLOOKUP(I91,'Employee Listing'!$B$2:$J$77,6,FALSE),"")</f>
        <v/>
      </c>
      <c r="L91" s="81">
        <f>PivotTables!F87</f>
        <v>0</v>
      </c>
      <c r="M91" s="81">
        <f>PivotTables!G87</f>
        <v>0</v>
      </c>
      <c r="N91" s="81">
        <f>PivotTables!H87</f>
        <v>0</v>
      </c>
      <c r="O91" s="83">
        <f>PivotTables!I87</f>
        <v>0</v>
      </c>
      <c r="P91" s="76" t="str">
        <f t="shared" si="2"/>
        <v>Yes</v>
      </c>
      <c r="Q91" s="76"/>
      <c r="R91" s="76"/>
      <c r="S91" s="76"/>
      <c r="T91" s="76"/>
      <c r="U91" s="76"/>
      <c r="V91" s="76"/>
    </row>
    <row r="92" spans="1:22" x14ac:dyDescent="0.35">
      <c r="A92" s="76"/>
      <c r="B92" s="76"/>
      <c r="C92" s="76"/>
      <c r="D92" s="76"/>
      <c r="E92" s="76"/>
      <c r="F92" s="76"/>
      <c r="G92" s="76"/>
      <c r="H92" s="76"/>
      <c r="I92" s="81" t="str">
        <f>PivotTables!J88</f>
        <v/>
      </c>
      <c r="J92" s="82">
        <f>PivotTables!E88</f>
        <v>0</v>
      </c>
      <c r="K92" s="82" t="str">
        <f>IFERROR(VLOOKUP(I92,'Employee Listing'!$B$2:$J$77,6,FALSE),"")</f>
        <v/>
      </c>
      <c r="L92" s="81">
        <f>PivotTables!F88</f>
        <v>0</v>
      </c>
      <c r="M92" s="81">
        <f>PivotTables!G88</f>
        <v>0</v>
      </c>
      <c r="N92" s="81">
        <f>PivotTables!H88</f>
        <v>0</v>
      </c>
      <c r="O92" s="83">
        <f>PivotTables!I88</f>
        <v>0</v>
      </c>
      <c r="P92" s="76" t="str">
        <f t="shared" si="2"/>
        <v>Yes</v>
      </c>
      <c r="Q92" s="76"/>
      <c r="R92" s="76"/>
      <c r="S92" s="76"/>
      <c r="T92" s="76"/>
      <c r="U92" s="76"/>
      <c r="V92" s="76"/>
    </row>
    <row r="93" spans="1:22" x14ac:dyDescent="0.35">
      <c r="A93" s="76"/>
      <c r="B93" s="76"/>
      <c r="C93" s="76"/>
      <c r="D93" s="76"/>
      <c r="E93" s="76"/>
      <c r="F93" s="76"/>
      <c r="G93" s="76"/>
      <c r="H93" s="76"/>
      <c r="I93" s="81" t="str">
        <f>PivotTables!J89</f>
        <v/>
      </c>
      <c r="J93" s="82">
        <f>PivotTables!E89</f>
        <v>0</v>
      </c>
      <c r="K93" s="82" t="str">
        <f>IFERROR(VLOOKUP(I93,'Employee Listing'!$B$2:$J$77,6,FALSE),"")</f>
        <v/>
      </c>
      <c r="L93" s="81">
        <f>PivotTables!F89</f>
        <v>0</v>
      </c>
      <c r="M93" s="81">
        <f>PivotTables!G89</f>
        <v>0</v>
      </c>
      <c r="N93" s="81">
        <f>PivotTables!H89</f>
        <v>0</v>
      </c>
      <c r="O93" s="83">
        <f>PivotTables!I89</f>
        <v>0</v>
      </c>
      <c r="P93" s="76" t="str">
        <f t="shared" si="2"/>
        <v>Yes</v>
      </c>
      <c r="Q93" s="76"/>
      <c r="R93" s="76"/>
      <c r="S93" s="76"/>
      <c r="T93" s="76"/>
      <c r="U93" s="76"/>
      <c r="V93" s="76"/>
    </row>
    <row r="94" spans="1:22" x14ac:dyDescent="0.35">
      <c r="A94" s="76"/>
      <c r="B94" s="76"/>
      <c r="C94" s="76"/>
      <c r="D94" s="76"/>
      <c r="E94" s="76"/>
      <c r="F94" s="76"/>
      <c r="G94" s="76"/>
      <c r="H94" s="76"/>
      <c r="I94" s="81" t="str">
        <f>PivotTables!J90</f>
        <v/>
      </c>
      <c r="J94" s="82">
        <f>PivotTables!E90</f>
        <v>0</v>
      </c>
      <c r="K94" s="82" t="str">
        <f>IFERROR(VLOOKUP(I94,'Employee Listing'!$B$2:$J$77,6,FALSE),"")</f>
        <v/>
      </c>
      <c r="L94" s="81">
        <f>PivotTables!F90</f>
        <v>0</v>
      </c>
      <c r="M94" s="81">
        <f>PivotTables!G90</f>
        <v>0</v>
      </c>
      <c r="N94" s="81">
        <f>PivotTables!H90</f>
        <v>0</v>
      </c>
      <c r="O94" s="83">
        <f>PivotTables!I90</f>
        <v>0</v>
      </c>
      <c r="P94" s="76" t="str">
        <f t="shared" si="2"/>
        <v>Yes</v>
      </c>
      <c r="Q94" s="76"/>
      <c r="R94" s="76"/>
      <c r="S94" s="76"/>
      <c r="T94" s="76"/>
      <c r="U94" s="76"/>
      <c r="V94" s="76"/>
    </row>
    <row r="95" spans="1:22" x14ac:dyDescent="0.35">
      <c r="A95" s="76"/>
      <c r="B95" s="76"/>
      <c r="C95" s="76"/>
      <c r="D95" s="76"/>
      <c r="E95" s="76"/>
      <c r="F95" s="76"/>
      <c r="G95" s="76"/>
      <c r="H95" s="76"/>
      <c r="I95" s="81" t="str">
        <f>PivotTables!J91</f>
        <v/>
      </c>
      <c r="J95" s="82">
        <f>PivotTables!E91</f>
        <v>0</v>
      </c>
      <c r="K95" s="82" t="str">
        <f>IFERROR(VLOOKUP(I95,'Employee Listing'!$B$2:$J$77,6,FALSE),"")</f>
        <v/>
      </c>
      <c r="L95" s="81">
        <f>PivotTables!F91</f>
        <v>0</v>
      </c>
      <c r="M95" s="81">
        <f>PivotTables!G91</f>
        <v>0</v>
      </c>
      <c r="N95" s="81">
        <f>PivotTables!H91</f>
        <v>0</v>
      </c>
      <c r="O95" s="83">
        <f>PivotTables!I91</f>
        <v>0</v>
      </c>
      <c r="P95" s="76" t="str">
        <f t="shared" si="2"/>
        <v>Yes</v>
      </c>
      <c r="Q95" s="76"/>
      <c r="R95" s="76"/>
      <c r="S95" s="76"/>
      <c r="T95" s="76"/>
      <c r="U95" s="76"/>
      <c r="V95" s="76"/>
    </row>
    <row r="96" spans="1:22" x14ac:dyDescent="0.35">
      <c r="A96" s="76"/>
      <c r="B96" s="76"/>
      <c r="C96" s="76"/>
      <c r="D96" s="76"/>
      <c r="E96" s="76"/>
      <c r="F96" s="76"/>
      <c r="G96" s="76"/>
      <c r="H96" s="76"/>
      <c r="I96" s="81" t="str">
        <f>PivotTables!J92</f>
        <v/>
      </c>
      <c r="J96" s="82">
        <f>PivotTables!E92</f>
        <v>0</v>
      </c>
      <c r="K96" s="82" t="str">
        <f>IFERROR(VLOOKUP(I96,'Employee Listing'!$B$2:$J$77,6,FALSE),"")</f>
        <v/>
      </c>
      <c r="L96" s="81">
        <f>PivotTables!F92</f>
        <v>0</v>
      </c>
      <c r="M96" s="81">
        <f>PivotTables!G92</f>
        <v>0</v>
      </c>
      <c r="N96" s="81">
        <f>PivotTables!H92</f>
        <v>0</v>
      </c>
      <c r="O96" s="83">
        <f>PivotTables!I92</f>
        <v>0</v>
      </c>
      <c r="P96" s="76" t="str">
        <f t="shared" si="2"/>
        <v>Yes</v>
      </c>
      <c r="Q96" s="76"/>
      <c r="R96" s="76"/>
      <c r="S96" s="76"/>
      <c r="T96" s="76"/>
      <c r="U96" s="76"/>
      <c r="V96" s="76"/>
    </row>
    <row r="97" spans="1:22" x14ac:dyDescent="0.35">
      <c r="A97" s="76"/>
      <c r="B97" s="76"/>
      <c r="C97" s="76"/>
      <c r="D97" s="76"/>
      <c r="E97" s="76"/>
      <c r="F97" s="76"/>
      <c r="G97" s="76"/>
      <c r="H97" s="76"/>
      <c r="I97" s="81" t="str">
        <f>PivotTables!J93</f>
        <v/>
      </c>
      <c r="J97" s="82">
        <f>PivotTables!E93</f>
        <v>0</v>
      </c>
      <c r="K97" s="82" t="str">
        <f>IFERROR(VLOOKUP(I97,'Employee Listing'!$B$2:$J$77,6,FALSE),"")</f>
        <v/>
      </c>
      <c r="L97" s="81">
        <f>PivotTables!F93</f>
        <v>0</v>
      </c>
      <c r="M97" s="81">
        <f>PivotTables!G93</f>
        <v>0</v>
      </c>
      <c r="N97" s="81">
        <f>PivotTables!H93</f>
        <v>0</v>
      </c>
      <c r="O97" s="83">
        <f>PivotTables!I93</f>
        <v>0</v>
      </c>
      <c r="P97" s="76" t="str">
        <f t="shared" si="2"/>
        <v>Yes</v>
      </c>
      <c r="Q97" s="76"/>
      <c r="R97" s="76"/>
      <c r="S97" s="76"/>
      <c r="T97" s="76"/>
      <c r="U97" s="76"/>
      <c r="V97" s="76"/>
    </row>
    <row r="98" spans="1:22" x14ac:dyDescent="0.35">
      <c r="A98" s="76"/>
      <c r="B98" s="76"/>
      <c r="C98" s="76"/>
      <c r="D98" s="76"/>
      <c r="E98" s="76"/>
      <c r="F98" s="76"/>
      <c r="G98" s="76"/>
      <c r="H98" s="76"/>
      <c r="I98" s="81" t="str">
        <f>PivotTables!J94</f>
        <v/>
      </c>
      <c r="J98" s="82">
        <f>PivotTables!E94</f>
        <v>0</v>
      </c>
      <c r="K98" s="82" t="str">
        <f>IFERROR(VLOOKUP(I98,'Employee Listing'!$B$2:$J$77,6,FALSE),"")</f>
        <v/>
      </c>
      <c r="L98" s="81">
        <f>PivotTables!F94</f>
        <v>0</v>
      </c>
      <c r="M98" s="81">
        <f>PivotTables!G94</f>
        <v>0</v>
      </c>
      <c r="N98" s="81">
        <f>PivotTables!H94</f>
        <v>0</v>
      </c>
      <c r="O98" s="83">
        <f>PivotTables!I94</f>
        <v>0</v>
      </c>
      <c r="P98" s="76" t="str">
        <f t="shared" si="2"/>
        <v>Yes</v>
      </c>
      <c r="Q98" s="76"/>
      <c r="R98" s="76"/>
      <c r="S98" s="76"/>
      <c r="T98" s="76"/>
      <c r="U98" s="76"/>
      <c r="V98" s="76"/>
    </row>
    <row r="99" spans="1:22" x14ac:dyDescent="0.35">
      <c r="A99" s="76"/>
      <c r="B99" s="76"/>
      <c r="C99" s="76"/>
      <c r="D99" s="76"/>
      <c r="E99" s="76"/>
      <c r="F99" s="76"/>
      <c r="G99" s="76"/>
      <c r="H99" s="76"/>
      <c r="I99" s="81" t="str">
        <f>PivotTables!J95</f>
        <v/>
      </c>
      <c r="J99" s="82">
        <f>PivotTables!E95</f>
        <v>0</v>
      </c>
      <c r="K99" s="82" t="str">
        <f>IFERROR(VLOOKUP(I99,'Employee Listing'!$B$2:$J$77,6,FALSE),"")</f>
        <v/>
      </c>
      <c r="L99" s="81">
        <f>PivotTables!F95</f>
        <v>0</v>
      </c>
      <c r="M99" s="81">
        <f>PivotTables!G95</f>
        <v>0</v>
      </c>
      <c r="N99" s="81">
        <f>PivotTables!H95</f>
        <v>0</v>
      </c>
      <c r="O99" s="83">
        <f>PivotTables!I95</f>
        <v>0</v>
      </c>
      <c r="P99" s="76" t="str">
        <f t="shared" si="2"/>
        <v>Yes</v>
      </c>
      <c r="Q99" s="76"/>
      <c r="R99" s="76"/>
      <c r="S99" s="76"/>
      <c r="T99" s="76"/>
      <c r="U99" s="76"/>
      <c r="V99" s="76"/>
    </row>
    <row r="100" spans="1:22" x14ac:dyDescent="0.35">
      <c r="A100" s="76"/>
      <c r="B100" s="76"/>
      <c r="C100" s="76"/>
      <c r="D100" s="76"/>
      <c r="E100" s="76"/>
      <c r="F100" s="76"/>
      <c r="G100" s="76"/>
      <c r="H100" s="76"/>
      <c r="I100" s="81" t="str">
        <f>PivotTables!J96</f>
        <v/>
      </c>
      <c r="J100" s="82">
        <f>PivotTables!E96</f>
        <v>0</v>
      </c>
      <c r="K100" s="82" t="str">
        <f>IFERROR(VLOOKUP(I100,'Employee Listing'!$B$2:$J$77,6,FALSE),"")</f>
        <v/>
      </c>
      <c r="L100" s="81">
        <f>PivotTables!F96</f>
        <v>0</v>
      </c>
      <c r="M100" s="81">
        <f>PivotTables!G96</f>
        <v>0</v>
      </c>
      <c r="N100" s="81">
        <f>PivotTables!H96</f>
        <v>0</v>
      </c>
      <c r="O100" s="83">
        <f>PivotTables!I96</f>
        <v>0</v>
      </c>
      <c r="P100" s="76" t="str">
        <f t="shared" si="2"/>
        <v>Yes</v>
      </c>
      <c r="Q100" s="76"/>
      <c r="R100" s="76"/>
      <c r="S100" s="76"/>
      <c r="T100" s="76"/>
      <c r="U100" s="76"/>
      <c r="V100" s="76"/>
    </row>
    <row r="101" spans="1:22" x14ac:dyDescent="0.35">
      <c r="A101" s="76"/>
      <c r="B101" s="76"/>
      <c r="C101" s="76"/>
      <c r="D101" s="76"/>
      <c r="E101" s="76"/>
      <c r="F101" s="76"/>
      <c r="G101" s="76"/>
      <c r="H101" s="76"/>
      <c r="I101" s="81" t="str">
        <f>PivotTables!J97</f>
        <v/>
      </c>
      <c r="J101" s="82">
        <f>PivotTables!E97</f>
        <v>0</v>
      </c>
      <c r="K101" s="82" t="str">
        <f>IFERROR(VLOOKUP(I101,'Employee Listing'!$B$2:$J$77,6,FALSE),"")</f>
        <v/>
      </c>
      <c r="L101" s="81">
        <f>PivotTables!F97</f>
        <v>0</v>
      </c>
      <c r="M101" s="81">
        <f>PivotTables!G97</f>
        <v>0</v>
      </c>
      <c r="N101" s="81">
        <f>PivotTables!H97</f>
        <v>0</v>
      </c>
      <c r="O101" s="83">
        <f>PivotTables!I97</f>
        <v>0</v>
      </c>
      <c r="P101" s="76" t="str">
        <f t="shared" si="2"/>
        <v>Yes</v>
      </c>
      <c r="Q101" s="76"/>
      <c r="R101" s="76"/>
      <c r="S101" s="76"/>
      <c r="T101" s="76"/>
      <c r="U101" s="76"/>
      <c r="V101" s="76"/>
    </row>
    <row r="102" spans="1:22" x14ac:dyDescent="0.35">
      <c r="A102" s="76"/>
      <c r="B102" s="76"/>
      <c r="C102" s="76"/>
      <c r="D102" s="76"/>
      <c r="E102" s="76"/>
      <c r="F102" s="76"/>
      <c r="G102" s="76"/>
      <c r="H102" s="76"/>
      <c r="I102" s="81" t="str">
        <f>PivotTables!J98</f>
        <v/>
      </c>
      <c r="J102" s="82">
        <f>PivotTables!E98</f>
        <v>0</v>
      </c>
      <c r="K102" s="82" t="str">
        <f>IFERROR(VLOOKUP(I102,'Employee Listing'!$B$2:$J$77,6,FALSE),"")</f>
        <v/>
      </c>
      <c r="L102" s="81">
        <f>PivotTables!F98</f>
        <v>0</v>
      </c>
      <c r="M102" s="81">
        <f>PivotTables!G98</f>
        <v>0</v>
      </c>
      <c r="N102" s="81">
        <f>PivotTables!H98</f>
        <v>0</v>
      </c>
      <c r="O102" s="83">
        <f>PivotTables!I98</f>
        <v>0</v>
      </c>
      <c r="P102" s="76" t="str">
        <f t="shared" si="2"/>
        <v>Yes</v>
      </c>
      <c r="Q102" s="76"/>
      <c r="R102" s="76"/>
      <c r="S102" s="76"/>
      <c r="T102" s="76"/>
      <c r="U102" s="76"/>
      <c r="V102" s="76"/>
    </row>
    <row r="103" spans="1:22" x14ac:dyDescent="0.35">
      <c r="A103" s="76"/>
      <c r="B103" s="76"/>
      <c r="C103" s="76"/>
      <c r="D103" s="76"/>
      <c r="E103" s="76"/>
      <c r="F103" s="76"/>
      <c r="G103" s="76"/>
      <c r="H103" s="76"/>
      <c r="I103" s="81" t="str">
        <f>PivotTables!J99</f>
        <v/>
      </c>
      <c r="J103" s="82">
        <f>PivotTables!E99</f>
        <v>0</v>
      </c>
      <c r="K103" s="82" t="str">
        <f>IFERROR(VLOOKUP(I103,'Employee Listing'!$B$2:$J$77,6,FALSE),"")</f>
        <v/>
      </c>
      <c r="L103" s="81">
        <f>PivotTables!F99</f>
        <v>0</v>
      </c>
      <c r="M103" s="81">
        <f>PivotTables!G99</f>
        <v>0</v>
      </c>
      <c r="N103" s="81">
        <f>PivotTables!H99</f>
        <v>0</v>
      </c>
      <c r="O103" s="83">
        <f>PivotTables!I99</f>
        <v>0</v>
      </c>
      <c r="P103" s="76" t="str">
        <f t="shared" si="2"/>
        <v>Yes</v>
      </c>
      <c r="Q103" s="76"/>
      <c r="R103" s="76"/>
      <c r="S103" s="76"/>
      <c r="T103" s="76"/>
      <c r="U103" s="76"/>
      <c r="V103" s="76"/>
    </row>
    <row r="104" spans="1:22" x14ac:dyDescent="0.35">
      <c r="A104" s="76"/>
      <c r="B104" s="76"/>
      <c r="C104" s="76"/>
      <c r="D104" s="76"/>
      <c r="E104" s="76"/>
      <c r="F104" s="76"/>
      <c r="G104" s="76"/>
      <c r="H104" s="76"/>
      <c r="I104" s="81" t="str">
        <f>PivotTables!J100</f>
        <v/>
      </c>
      <c r="J104" s="82">
        <f>PivotTables!E100</f>
        <v>0</v>
      </c>
      <c r="K104" s="82" t="str">
        <f>IFERROR(VLOOKUP(I104,'Employee Listing'!$B$2:$J$77,6,FALSE),"")</f>
        <v/>
      </c>
      <c r="L104" s="81">
        <f>PivotTables!F100</f>
        <v>0</v>
      </c>
      <c r="M104" s="81">
        <f>PivotTables!G100</f>
        <v>0</v>
      </c>
      <c r="N104" s="81">
        <f>PivotTables!H100</f>
        <v>0</v>
      </c>
      <c r="O104" s="83">
        <f>PivotTables!I100</f>
        <v>0</v>
      </c>
      <c r="P104" s="76" t="str">
        <f t="shared" si="2"/>
        <v>Yes</v>
      </c>
      <c r="Q104" s="76"/>
      <c r="R104" s="76"/>
      <c r="S104" s="76"/>
      <c r="T104" s="76"/>
      <c r="U104" s="76"/>
      <c r="V104" s="76"/>
    </row>
    <row r="105" spans="1:22" x14ac:dyDescent="0.35">
      <c r="A105" s="76"/>
      <c r="B105" s="76"/>
      <c r="C105" s="76"/>
      <c r="D105" s="76"/>
      <c r="E105" s="76"/>
      <c r="F105" s="76"/>
      <c r="G105" s="76"/>
      <c r="H105" s="76"/>
      <c r="I105" s="81" t="str">
        <f>PivotTables!J101</f>
        <v/>
      </c>
      <c r="J105" s="82">
        <f>PivotTables!E101</f>
        <v>0</v>
      </c>
      <c r="K105" s="82" t="str">
        <f>IFERROR(VLOOKUP(I105,'Employee Listing'!$B$2:$J$77,6,FALSE),"")</f>
        <v/>
      </c>
      <c r="L105" s="81">
        <f>PivotTables!F101</f>
        <v>0</v>
      </c>
      <c r="M105" s="81">
        <f>PivotTables!G101</f>
        <v>0</v>
      </c>
      <c r="N105" s="81">
        <f>PivotTables!H101</f>
        <v>0</v>
      </c>
      <c r="O105" s="83">
        <f>PivotTables!I101</f>
        <v>0</v>
      </c>
      <c r="P105" s="76" t="str">
        <f t="shared" si="2"/>
        <v>Yes</v>
      </c>
      <c r="Q105" s="76"/>
      <c r="R105" s="76"/>
      <c r="S105" s="76"/>
      <c r="T105" s="76"/>
      <c r="U105" s="76"/>
      <c r="V105" s="76"/>
    </row>
    <row r="106" spans="1:22" x14ac:dyDescent="0.35">
      <c r="A106" s="76"/>
      <c r="B106" s="76"/>
      <c r="C106" s="76"/>
      <c r="D106" s="76"/>
      <c r="E106" s="76"/>
      <c r="F106" s="76"/>
      <c r="G106" s="76"/>
      <c r="H106" s="76"/>
      <c r="I106" s="81" t="str">
        <f>PivotTables!J102</f>
        <v/>
      </c>
      <c r="J106" s="82">
        <f>PivotTables!E102</f>
        <v>0</v>
      </c>
      <c r="K106" s="82" t="str">
        <f>IFERROR(VLOOKUP(I106,'Employee Listing'!$B$2:$J$77,6,FALSE),"")</f>
        <v/>
      </c>
      <c r="L106" s="81">
        <f>PivotTables!F102</f>
        <v>0</v>
      </c>
      <c r="M106" s="81">
        <f>PivotTables!G102</f>
        <v>0</v>
      </c>
      <c r="N106" s="81">
        <f>PivotTables!H102</f>
        <v>0</v>
      </c>
      <c r="O106" s="83">
        <f>PivotTables!I102</f>
        <v>0</v>
      </c>
      <c r="P106" s="76" t="str">
        <f t="shared" si="2"/>
        <v>Yes</v>
      </c>
      <c r="Q106" s="76"/>
      <c r="R106" s="76"/>
      <c r="S106" s="76"/>
      <c r="T106" s="76"/>
      <c r="U106" s="76"/>
      <c r="V106" s="76"/>
    </row>
    <row r="107" spans="1:22" x14ac:dyDescent="0.35">
      <c r="A107" s="76"/>
      <c r="B107" s="76"/>
      <c r="C107" s="76"/>
      <c r="D107" s="76"/>
      <c r="E107" s="76"/>
      <c r="F107" s="76"/>
      <c r="G107" s="76"/>
      <c r="H107" s="76"/>
      <c r="I107" s="81" t="str">
        <f>PivotTables!J103</f>
        <v/>
      </c>
      <c r="J107" s="82">
        <f>PivotTables!E103</f>
        <v>0</v>
      </c>
      <c r="K107" s="82" t="str">
        <f>IFERROR(VLOOKUP(I107,'Employee Listing'!$B$2:$J$77,6,FALSE),"")</f>
        <v/>
      </c>
      <c r="L107" s="81">
        <f>PivotTables!F103</f>
        <v>0</v>
      </c>
      <c r="M107" s="81">
        <f>PivotTables!G103</f>
        <v>0</v>
      </c>
      <c r="N107" s="81">
        <f>PivotTables!H103</f>
        <v>0</v>
      </c>
      <c r="O107" s="83">
        <f>PivotTables!I103</f>
        <v>0</v>
      </c>
      <c r="P107" s="76" t="str">
        <f t="shared" si="2"/>
        <v>Yes</v>
      </c>
      <c r="Q107" s="76"/>
      <c r="R107" s="76"/>
      <c r="S107" s="76"/>
      <c r="T107" s="76"/>
      <c r="U107" s="76"/>
      <c r="V107" s="76"/>
    </row>
    <row r="108" spans="1:22" x14ac:dyDescent="0.35">
      <c r="A108" s="76"/>
      <c r="B108" s="76"/>
      <c r="C108" s="76"/>
      <c r="D108" s="76"/>
      <c r="E108" s="76"/>
      <c r="F108" s="76"/>
      <c r="G108" s="76"/>
      <c r="H108" s="76"/>
      <c r="I108" s="81" t="str">
        <f>PivotTables!J104</f>
        <v/>
      </c>
      <c r="J108" s="82">
        <f>PivotTables!E104</f>
        <v>0</v>
      </c>
      <c r="K108" s="82" t="str">
        <f>IFERROR(VLOOKUP(I108,'Employee Listing'!$B$2:$J$77,6,FALSE),"")</f>
        <v/>
      </c>
      <c r="L108" s="81">
        <f>PivotTables!F104</f>
        <v>0</v>
      </c>
      <c r="M108" s="81">
        <f>PivotTables!G104</f>
        <v>0</v>
      </c>
      <c r="N108" s="81">
        <f>PivotTables!H104</f>
        <v>0</v>
      </c>
      <c r="O108" s="83">
        <f>PivotTables!I104</f>
        <v>0</v>
      </c>
      <c r="P108" s="76" t="str">
        <f t="shared" si="2"/>
        <v>Yes</v>
      </c>
      <c r="Q108" s="76"/>
      <c r="R108" s="76"/>
      <c r="S108" s="76"/>
      <c r="T108" s="76"/>
      <c r="U108" s="76"/>
      <c r="V108" s="76"/>
    </row>
    <row r="109" spans="1:22" x14ac:dyDescent="0.35">
      <c r="A109" s="76"/>
      <c r="B109" s="76"/>
      <c r="C109" s="76"/>
      <c r="D109" s="76"/>
      <c r="E109" s="76"/>
      <c r="F109" s="76"/>
      <c r="G109" s="76"/>
      <c r="H109" s="76"/>
      <c r="I109" s="81" t="str">
        <f>PivotTables!J105</f>
        <v/>
      </c>
      <c r="J109" s="82">
        <f>PivotTables!E105</f>
        <v>0</v>
      </c>
      <c r="K109" s="82" t="str">
        <f>IFERROR(VLOOKUP(I109,'Employee Listing'!$B$2:$J$77,6,FALSE),"")</f>
        <v/>
      </c>
      <c r="L109" s="81">
        <f>PivotTables!F105</f>
        <v>0</v>
      </c>
      <c r="M109" s="81">
        <f>PivotTables!G105</f>
        <v>0</v>
      </c>
      <c r="N109" s="81">
        <f>PivotTables!H105</f>
        <v>0</v>
      </c>
      <c r="O109" s="83">
        <f>PivotTables!I105</f>
        <v>0</v>
      </c>
      <c r="P109" s="76" t="str">
        <f t="shared" si="2"/>
        <v>Yes</v>
      </c>
      <c r="Q109" s="76"/>
      <c r="R109" s="76"/>
      <c r="S109" s="76"/>
      <c r="T109" s="76"/>
      <c r="U109" s="76"/>
      <c r="V109" s="76"/>
    </row>
    <row r="110" spans="1:22" x14ac:dyDescent="0.35">
      <c r="A110" s="76"/>
      <c r="B110" s="76"/>
      <c r="C110" s="76"/>
      <c r="D110" s="76"/>
      <c r="E110" s="76"/>
      <c r="F110" s="76"/>
      <c r="G110" s="76"/>
      <c r="H110" s="76"/>
      <c r="I110" s="81" t="str">
        <f>PivotTables!J106</f>
        <v/>
      </c>
      <c r="J110" s="82">
        <f>PivotTables!E106</f>
        <v>0</v>
      </c>
      <c r="K110" s="82" t="str">
        <f>IFERROR(VLOOKUP(I110,'Employee Listing'!$B$2:$J$77,6,FALSE),"")</f>
        <v/>
      </c>
      <c r="L110" s="81">
        <f>PivotTables!F106</f>
        <v>0</v>
      </c>
      <c r="M110" s="81">
        <f>PivotTables!G106</f>
        <v>0</v>
      </c>
      <c r="N110" s="81">
        <f>PivotTables!H106</f>
        <v>0</v>
      </c>
      <c r="O110" s="83">
        <f>PivotTables!I106</f>
        <v>0</v>
      </c>
      <c r="P110" s="76" t="str">
        <f t="shared" si="2"/>
        <v>Yes</v>
      </c>
      <c r="Q110" s="76"/>
      <c r="R110" s="76"/>
      <c r="S110" s="76"/>
      <c r="T110" s="76"/>
      <c r="U110" s="76"/>
      <c r="V110" s="76"/>
    </row>
    <row r="111" spans="1:22" x14ac:dyDescent="0.35">
      <c r="A111" s="76"/>
      <c r="B111" s="76"/>
      <c r="C111" s="76"/>
      <c r="D111" s="76"/>
      <c r="E111" s="76"/>
      <c r="F111" s="76"/>
      <c r="G111" s="76"/>
      <c r="H111" s="76"/>
      <c r="I111" s="81" t="str">
        <f>PivotTables!J107</f>
        <v/>
      </c>
      <c r="J111" s="82">
        <f>PivotTables!E107</f>
        <v>0</v>
      </c>
      <c r="K111" s="82" t="str">
        <f>IFERROR(VLOOKUP(I111,'Employee Listing'!$B$2:$J$77,6,FALSE),"")</f>
        <v/>
      </c>
      <c r="L111" s="81">
        <f>PivotTables!F107</f>
        <v>0</v>
      </c>
      <c r="M111" s="81">
        <f>PivotTables!G107</f>
        <v>0</v>
      </c>
      <c r="N111" s="81">
        <f>PivotTables!H107</f>
        <v>0</v>
      </c>
      <c r="O111" s="83">
        <f>PivotTables!I107</f>
        <v>0</v>
      </c>
      <c r="P111" s="76" t="str">
        <f t="shared" si="2"/>
        <v>Yes</v>
      </c>
      <c r="Q111" s="76"/>
      <c r="R111" s="76"/>
      <c r="S111" s="76"/>
      <c r="T111" s="76"/>
      <c r="U111" s="76"/>
      <c r="V111" s="76"/>
    </row>
    <row r="112" spans="1:22" x14ac:dyDescent="0.35">
      <c r="A112" s="76"/>
      <c r="B112" s="76"/>
      <c r="C112" s="76"/>
      <c r="D112" s="76"/>
      <c r="E112" s="76"/>
      <c r="F112" s="76"/>
      <c r="G112" s="76"/>
      <c r="H112" s="76"/>
      <c r="I112" s="81" t="str">
        <f>PivotTables!J108</f>
        <v/>
      </c>
      <c r="J112" s="82">
        <f>PivotTables!E108</f>
        <v>0</v>
      </c>
      <c r="K112" s="82" t="str">
        <f>IFERROR(VLOOKUP(I112,'Employee Listing'!$B$2:$J$77,6,FALSE),"")</f>
        <v/>
      </c>
      <c r="L112" s="81">
        <f>PivotTables!F108</f>
        <v>0</v>
      </c>
      <c r="M112" s="81">
        <f>PivotTables!G108</f>
        <v>0</v>
      </c>
      <c r="N112" s="81">
        <f>PivotTables!H108</f>
        <v>0</v>
      </c>
      <c r="O112" s="83">
        <f>PivotTables!I108</f>
        <v>0</v>
      </c>
      <c r="P112" s="76" t="str">
        <f t="shared" si="2"/>
        <v>Yes</v>
      </c>
      <c r="Q112" s="76"/>
      <c r="R112" s="76"/>
      <c r="S112" s="76"/>
      <c r="T112" s="76"/>
      <c r="U112" s="76"/>
      <c r="V112" s="76"/>
    </row>
    <row r="113" spans="1:22" x14ac:dyDescent="0.35">
      <c r="A113" s="76"/>
      <c r="B113" s="76"/>
      <c r="C113" s="76"/>
      <c r="D113" s="76"/>
      <c r="E113" s="76"/>
      <c r="F113" s="76"/>
      <c r="G113" s="76"/>
      <c r="H113" s="76"/>
      <c r="I113" s="81" t="str">
        <f>PivotTables!J109</f>
        <v/>
      </c>
      <c r="J113" s="82">
        <f>PivotTables!E109</f>
        <v>0</v>
      </c>
      <c r="K113" s="82" t="str">
        <f>IFERROR(VLOOKUP(I113,'Employee Listing'!$B$2:$J$77,6,FALSE),"")</f>
        <v/>
      </c>
      <c r="L113" s="81">
        <f>PivotTables!F109</f>
        <v>0</v>
      </c>
      <c r="M113" s="81">
        <f>PivotTables!G109</f>
        <v>0</v>
      </c>
      <c r="N113" s="81">
        <f>PivotTables!H109</f>
        <v>0</v>
      </c>
      <c r="O113" s="83">
        <f>PivotTables!I109</f>
        <v>0</v>
      </c>
      <c r="P113" s="76" t="str">
        <f t="shared" si="2"/>
        <v>Yes</v>
      </c>
      <c r="Q113" s="76"/>
      <c r="R113" s="76"/>
      <c r="S113" s="76"/>
      <c r="T113" s="76"/>
      <c r="U113" s="76"/>
      <c r="V113" s="76"/>
    </row>
    <row r="114" spans="1:22" x14ac:dyDescent="0.35">
      <c r="A114" s="76"/>
      <c r="B114" s="76"/>
      <c r="C114" s="76"/>
      <c r="D114" s="76"/>
      <c r="E114" s="76"/>
      <c r="F114" s="76"/>
      <c r="G114" s="76"/>
      <c r="H114" s="76"/>
      <c r="I114" s="81" t="str">
        <f>PivotTables!J110</f>
        <v/>
      </c>
      <c r="J114" s="82">
        <f>PivotTables!E110</f>
        <v>0</v>
      </c>
      <c r="K114" s="82" t="str">
        <f>IFERROR(VLOOKUP(I114,'Employee Listing'!$B$2:$J$77,6,FALSE),"")</f>
        <v/>
      </c>
      <c r="L114" s="81">
        <f>PivotTables!F110</f>
        <v>0</v>
      </c>
      <c r="M114" s="81">
        <f>PivotTables!G110</f>
        <v>0</v>
      </c>
      <c r="N114" s="81">
        <f>PivotTables!H110</f>
        <v>0</v>
      </c>
      <c r="O114" s="83">
        <f>PivotTables!I110</f>
        <v>0</v>
      </c>
      <c r="P114" s="76" t="str">
        <f t="shared" si="2"/>
        <v>Yes</v>
      </c>
      <c r="Q114" s="76"/>
      <c r="R114" s="76"/>
      <c r="S114" s="76"/>
      <c r="T114" s="76"/>
      <c r="U114" s="76"/>
      <c r="V114" s="76"/>
    </row>
    <row r="115" spans="1:22" x14ac:dyDescent="0.35">
      <c r="A115" s="76"/>
      <c r="B115" s="76"/>
      <c r="C115" s="76"/>
      <c r="D115" s="76"/>
      <c r="E115" s="76"/>
      <c r="F115" s="76"/>
      <c r="G115" s="76"/>
      <c r="H115" s="76"/>
      <c r="I115" s="81" t="str">
        <f>PivotTables!J111</f>
        <v/>
      </c>
      <c r="J115" s="82">
        <f>PivotTables!E111</f>
        <v>0</v>
      </c>
      <c r="K115" s="82" t="str">
        <f>IFERROR(VLOOKUP(I115,'Employee Listing'!$B$2:$J$77,6,FALSE),"")</f>
        <v/>
      </c>
      <c r="L115" s="81">
        <f>PivotTables!F111</f>
        <v>0</v>
      </c>
      <c r="M115" s="81">
        <f>PivotTables!G111</f>
        <v>0</v>
      </c>
      <c r="N115" s="81">
        <f>PivotTables!H111</f>
        <v>0</v>
      </c>
      <c r="O115" s="83">
        <f>PivotTables!I111</f>
        <v>0</v>
      </c>
      <c r="P115" s="76" t="str">
        <f t="shared" si="2"/>
        <v>Yes</v>
      </c>
      <c r="Q115" s="76"/>
      <c r="R115" s="76"/>
      <c r="S115" s="76"/>
      <c r="T115" s="76"/>
      <c r="U115" s="76"/>
      <c r="V115" s="76"/>
    </row>
    <row r="116" spans="1:22" x14ac:dyDescent="0.35">
      <c r="A116" s="76"/>
      <c r="B116" s="76"/>
      <c r="C116" s="76"/>
      <c r="D116" s="76"/>
      <c r="E116" s="76"/>
      <c r="F116" s="76"/>
      <c r="G116" s="76"/>
      <c r="H116" s="76"/>
      <c r="I116" s="81" t="str">
        <f>PivotTables!J112</f>
        <v/>
      </c>
      <c r="J116" s="82">
        <f>PivotTables!E112</f>
        <v>0</v>
      </c>
      <c r="K116" s="82" t="str">
        <f>IFERROR(VLOOKUP(I116,'Employee Listing'!$B$2:$J$77,6,FALSE),"")</f>
        <v/>
      </c>
      <c r="L116" s="81">
        <f>PivotTables!F112</f>
        <v>0</v>
      </c>
      <c r="M116" s="81">
        <f>PivotTables!G112</f>
        <v>0</v>
      </c>
      <c r="N116" s="81">
        <f>PivotTables!H112</f>
        <v>0</v>
      </c>
      <c r="O116" s="83">
        <f>PivotTables!I112</f>
        <v>0</v>
      </c>
      <c r="P116" s="76" t="str">
        <f t="shared" si="2"/>
        <v>Yes</v>
      </c>
      <c r="Q116" s="76"/>
      <c r="R116" s="76"/>
      <c r="S116" s="76"/>
      <c r="T116" s="76"/>
      <c r="U116" s="76"/>
      <c r="V116" s="76"/>
    </row>
    <row r="117" spans="1:22" x14ac:dyDescent="0.35">
      <c r="A117" s="76"/>
      <c r="B117" s="76"/>
      <c r="C117" s="76"/>
      <c r="D117" s="76"/>
      <c r="E117" s="76"/>
      <c r="F117" s="76"/>
      <c r="G117" s="76"/>
      <c r="H117" s="76"/>
      <c r="I117" s="81" t="str">
        <f>PivotTables!J113</f>
        <v/>
      </c>
      <c r="J117" s="82">
        <f>PivotTables!E113</f>
        <v>0</v>
      </c>
      <c r="K117" s="82" t="str">
        <f>IFERROR(VLOOKUP(I117,'Employee Listing'!$B$2:$J$77,6,FALSE),"")</f>
        <v/>
      </c>
      <c r="L117" s="81">
        <f>PivotTables!F113</f>
        <v>0</v>
      </c>
      <c r="M117" s="81">
        <f>PivotTables!G113</f>
        <v>0</v>
      </c>
      <c r="N117" s="81">
        <f>PivotTables!H113</f>
        <v>0</v>
      </c>
      <c r="O117" s="83">
        <f>PivotTables!I113</f>
        <v>0</v>
      </c>
      <c r="P117" s="76" t="str">
        <f t="shared" si="2"/>
        <v>Yes</v>
      </c>
      <c r="Q117" s="76"/>
      <c r="R117" s="76"/>
      <c r="S117" s="76"/>
      <c r="T117" s="76"/>
      <c r="U117" s="76"/>
      <c r="V117" s="76"/>
    </row>
    <row r="118" spans="1:22" x14ac:dyDescent="0.35">
      <c r="A118" s="76"/>
      <c r="B118" s="76"/>
      <c r="C118" s="76"/>
      <c r="D118" s="76"/>
      <c r="E118" s="76"/>
      <c r="F118" s="76"/>
      <c r="G118" s="76"/>
      <c r="H118" s="76"/>
      <c r="I118" s="81" t="str">
        <f>PivotTables!J114</f>
        <v/>
      </c>
      <c r="J118" s="82">
        <f>PivotTables!E114</f>
        <v>0</v>
      </c>
      <c r="K118" s="82" t="str">
        <f>IFERROR(VLOOKUP(I118,'Employee Listing'!$B$2:$J$77,6,FALSE),"")</f>
        <v/>
      </c>
      <c r="L118" s="81">
        <f>PivotTables!F114</f>
        <v>0</v>
      </c>
      <c r="M118" s="81">
        <f>PivotTables!G114</f>
        <v>0</v>
      </c>
      <c r="N118" s="81">
        <f>PivotTables!H114</f>
        <v>0</v>
      </c>
      <c r="O118" s="83">
        <f>PivotTables!I114</f>
        <v>0</v>
      </c>
      <c r="P118" s="76" t="str">
        <f t="shared" si="2"/>
        <v>Yes</v>
      </c>
      <c r="Q118" s="76"/>
      <c r="R118" s="76"/>
      <c r="S118" s="76"/>
      <c r="T118" s="76"/>
      <c r="U118" s="76"/>
      <c r="V118" s="76"/>
    </row>
    <row r="119" spans="1:22" x14ac:dyDescent="0.35">
      <c r="A119" s="76"/>
      <c r="B119" s="76"/>
      <c r="C119" s="76"/>
      <c r="D119" s="76"/>
      <c r="E119" s="76"/>
      <c r="F119" s="76"/>
      <c r="G119" s="76"/>
      <c r="H119" s="76"/>
      <c r="I119" s="81" t="str">
        <f>PivotTables!J115</f>
        <v/>
      </c>
      <c r="J119" s="82">
        <f>PivotTables!E115</f>
        <v>0</v>
      </c>
      <c r="K119" s="82" t="str">
        <f>IFERROR(VLOOKUP(I119,'Employee Listing'!$B$2:$J$77,6,FALSE),"")</f>
        <v/>
      </c>
      <c r="L119" s="81">
        <f>PivotTables!F115</f>
        <v>0</v>
      </c>
      <c r="M119" s="81">
        <f>PivotTables!G115</f>
        <v>0</v>
      </c>
      <c r="N119" s="81">
        <f>PivotTables!H115</f>
        <v>0</v>
      </c>
      <c r="O119" s="83">
        <f>PivotTables!I115</f>
        <v>0</v>
      </c>
      <c r="P119" s="76" t="str">
        <f t="shared" si="2"/>
        <v>Yes</v>
      </c>
      <c r="Q119" s="76"/>
      <c r="R119" s="76"/>
      <c r="S119" s="76"/>
      <c r="T119" s="76"/>
      <c r="U119" s="76"/>
      <c r="V119" s="76"/>
    </row>
    <row r="120" spans="1:22" x14ac:dyDescent="0.35">
      <c r="A120" s="76"/>
      <c r="B120" s="76"/>
      <c r="C120" s="76"/>
      <c r="D120" s="76"/>
      <c r="E120" s="76"/>
      <c r="F120" s="76"/>
      <c r="G120" s="76"/>
      <c r="H120" s="76"/>
      <c r="I120" s="81" t="str">
        <f>PivotTables!J116</f>
        <v/>
      </c>
      <c r="J120" s="82">
        <f>PivotTables!E116</f>
        <v>0</v>
      </c>
      <c r="K120" s="82" t="str">
        <f>IFERROR(VLOOKUP(I120,'Employee Listing'!$B$2:$J$77,6,FALSE),"")</f>
        <v/>
      </c>
      <c r="L120" s="81">
        <f>PivotTables!F116</f>
        <v>0</v>
      </c>
      <c r="M120" s="81">
        <f>PivotTables!G116</f>
        <v>0</v>
      </c>
      <c r="N120" s="81">
        <f>PivotTables!H116</f>
        <v>0</v>
      </c>
      <c r="O120" s="83">
        <f>PivotTables!I116</f>
        <v>0</v>
      </c>
      <c r="P120" s="76" t="str">
        <f t="shared" si="2"/>
        <v>Yes</v>
      </c>
      <c r="Q120" s="76"/>
      <c r="R120" s="76"/>
      <c r="S120" s="76"/>
      <c r="T120" s="76"/>
      <c r="U120" s="76"/>
      <c r="V120" s="76"/>
    </row>
    <row r="121" spans="1:22" x14ac:dyDescent="0.35">
      <c r="A121" s="76"/>
      <c r="B121" s="76"/>
      <c r="C121" s="76"/>
      <c r="D121" s="76"/>
      <c r="E121" s="76"/>
      <c r="F121" s="76"/>
      <c r="G121" s="76"/>
      <c r="H121" s="76"/>
      <c r="I121" s="81" t="str">
        <f>PivotTables!J117</f>
        <v/>
      </c>
      <c r="J121" s="82">
        <f>PivotTables!E117</f>
        <v>0</v>
      </c>
      <c r="K121" s="82" t="str">
        <f>IFERROR(VLOOKUP(I121,'Employee Listing'!$B$2:$J$77,6,FALSE),"")</f>
        <v/>
      </c>
      <c r="L121" s="81">
        <f>PivotTables!F117</f>
        <v>0</v>
      </c>
      <c r="M121" s="81">
        <f>PivotTables!G117</f>
        <v>0</v>
      </c>
      <c r="N121" s="81">
        <f>PivotTables!H117</f>
        <v>0</v>
      </c>
      <c r="O121" s="83">
        <f>PivotTables!I117</f>
        <v>0</v>
      </c>
      <c r="P121" s="76" t="str">
        <f t="shared" si="2"/>
        <v>Yes</v>
      </c>
      <c r="Q121" s="76"/>
      <c r="R121" s="76"/>
      <c r="S121" s="76"/>
      <c r="T121" s="76"/>
      <c r="U121" s="76"/>
      <c r="V121" s="76"/>
    </row>
    <row r="122" spans="1:22" x14ac:dyDescent="0.35">
      <c r="A122" s="76"/>
      <c r="B122" s="76"/>
      <c r="C122" s="76"/>
      <c r="D122" s="76"/>
      <c r="E122" s="76"/>
      <c r="F122" s="76"/>
      <c r="G122" s="76"/>
      <c r="H122" s="76"/>
      <c r="I122" s="81" t="str">
        <f>PivotTables!J118</f>
        <v/>
      </c>
      <c r="J122" s="82">
        <f>PivotTables!E118</f>
        <v>0</v>
      </c>
      <c r="K122" s="82" t="str">
        <f>IFERROR(VLOOKUP(I122,'Employee Listing'!$B$2:$J$77,6,FALSE),"")</f>
        <v/>
      </c>
      <c r="L122" s="81">
        <f>PivotTables!F118</f>
        <v>0</v>
      </c>
      <c r="M122" s="81">
        <f>PivotTables!G118</f>
        <v>0</v>
      </c>
      <c r="N122" s="81">
        <f>PivotTables!H118</f>
        <v>0</v>
      </c>
      <c r="O122" s="83">
        <f>PivotTables!I118</f>
        <v>0</v>
      </c>
      <c r="P122" s="76" t="str">
        <f t="shared" si="2"/>
        <v>Yes</v>
      </c>
      <c r="Q122" s="76"/>
      <c r="R122" s="76"/>
      <c r="S122" s="76"/>
      <c r="T122" s="76"/>
      <c r="U122" s="76"/>
      <c r="V122" s="76"/>
    </row>
    <row r="123" spans="1:22" x14ac:dyDescent="0.35">
      <c r="A123" s="76"/>
      <c r="B123" s="76"/>
      <c r="C123" s="76"/>
      <c r="D123" s="76"/>
      <c r="E123" s="76"/>
      <c r="F123" s="76"/>
      <c r="G123" s="76"/>
      <c r="H123" s="76"/>
      <c r="I123" s="81" t="str">
        <f>PivotTables!J119</f>
        <v/>
      </c>
      <c r="J123" s="82">
        <f>PivotTables!E119</f>
        <v>0</v>
      </c>
      <c r="K123" s="82" t="str">
        <f>IFERROR(VLOOKUP(I123,'Employee Listing'!$B$2:$J$77,6,FALSE),"")</f>
        <v/>
      </c>
      <c r="L123" s="81">
        <f>PivotTables!F119</f>
        <v>0</v>
      </c>
      <c r="M123" s="81">
        <f>PivotTables!G119</f>
        <v>0</v>
      </c>
      <c r="N123" s="81">
        <f>PivotTables!H119</f>
        <v>0</v>
      </c>
      <c r="O123" s="83">
        <f>PivotTables!I119</f>
        <v>0</v>
      </c>
      <c r="P123" s="76" t="str">
        <f t="shared" si="2"/>
        <v>Yes</v>
      </c>
      <c r="Q123" s="76"/>
      <c r="R123" s="76"/>
      <c r="S123" s="76"/>
      <c r="T123" s="76"/>
      <c r="U123" s="76"/>
      <c r="V123" s="76"/>
    </row>
    <row r="124" spans="1:22" x14ac:dyDescent="0.35">
      <c r="A124" s="76"/>
      <c r="B124" s="76"/>
      <c r="C124" s="76"/>
      <c r="D124" s="76"/>
      <c r="E124" s="76"/>
      <c r="F124" s="76"/>
      <c r="G124" s="76"/>
      <c r="H124" s="76"/>
      <c r="I124" s="81" t="str">
        <f>PivotTables!J120</f>
        <v/>
      </c>
      <c r="J124" s="82">
        <f>PivotTables!E120</f>
        <v>0</v>
      </c>
      <c r="K124" s="82" t="str">
        <f>IFERROR(VLOOKUP(I124,'Employee Listing'!$B$2:$J$77,6,FALSE),"")</f>
        <v/>
      </c>
      <c r="L124" s="81">
        <f>PivotTables!F120</f>
        <v>0</v>
      </c>
      <c r="M124" s="81">
        <f>PivotTables!G120</f>
        <v>0</v>
      </c>
      <c r="N124" s="81">
        <f>PivotTables!H120</f>
        <v>0</v>
      </c>
      <c r="O124" s="83">
        <f>PivotTables!I120</f>
        <v>0</v>
      </c>
      <c r="P124" s="76" t="str">
        <f t="shared" si="2"/>
        <v>Yes</v>
      </c>
      <c r="Q124" s="76"/>
      <c r="R124" s="76"/>
      <c r="S124" s="76"/>
      <c r="T124" s="76"/>
      <c r="U124" s="76"/>
      <c r="V124" s="76"/>
    </row>
    <row r="125" spans="1:22" x14ac:dyDescent="0.35">
      <c r="A125" s="76"/>
      <c r="B125" s="76"/>
      <c r="C125" s="76"/>
      <c r="D125" s="76"/>
      <c r="E125" s="76"/>
      <c r="F125" s="76"/>
      <c r="G125" s="76"/>
      <c r="H125" s="76"/>
      <c r="I125" s="81" t="str">
        <f>PivotTables!J121</f>
        <v/>
      </c>
      <c r="J125" s="82">
        <f>PivotTables!E121</f>
        <v>0</v>
      </c>
      <c r="K125" s="82" t="str">
        <f>IFERROR(VLOOKUP(I125,'Employee Listing'!$B$2:$J$77,6,FALSE),"")</f>
        <v/>
      </c>
      <c r="L125" s="81">
        <f>PivotTables!F121</f>
        <v>0</v>
      </c>
      <c r="M125" s="81">
        <f>PivotTables!G121</f>
        <v>0</v>
      </c>
      <c r="N125" s="81">
        <f>PivotTables!H121</f>
        <v>0</v>
      </c>
      <c r="O125" s="83">
        <f>PivotTables!I121</f>
        <v>0</v>
      </c>
      <c r="P125" s="76" t="str">
        <f t="shared" si="2"/>
        <v>Yes</v>
      </c>
      <c r="Q125" s="76"/>
      <c r="R125" s="76"/>
      <c r="S125" s="76"/>
      <c r="T125" s="76"/>
      <c r="U125" s="76"/>
      <c r="V125" s="76"/>
    </row>
    <row r="126" spans="1:22" x14ac:dyDescent="0.35">
      <c r="A126" s="76"/>
      <c r="B126" s="76"/>
      <c r="C126" s="76"/>
      <c r="D126" s="76"/>
      <c r="E126" s="76"/>
      <c r="F126" s="76"/>
      <c r="G126" s="76"/>
      <c r="H126" s="76"/>
      <c r="I126" s="81" t="str">
        <f>PivotTables!J122</f>
        <v/>
      </c>
      <c r="J126" s="82">
        <f>PivotTables!E122</f>
        <v>0</v>
      </c>
      <c r="K126" s="82" t="str">
        <f>IFERROR(VLOOKUP(I126,'Employee Listing'!$B$2:$J$77,6,FALSE),"")</f>
        <v/>
      </c>
      <c r="L126" s="81">
        <f>PivotTables!F122</f>
        <v>0</v>
      </c>
      <c r="M126" s="81">
        <f>PivotTables!G122</f>
        <v>0</v>
      </c>
      <c r="N126" s="81">
        <f>PivotTables!H122</f>
        <v>0</v>
      </c>
      <c r="O126" s="83">
        <f>PivotTables!I122</f>
        <v>0</v>
      </c>
      <c r="P126" s="76" t="str">
        <f t="shared" si="2"/>
        <v>Yes</v>
      </c>
      <c r="Q126" s="76"/>
      <c r="R126" s="76"/>
      <c r="S126" s="76"/>
      <c r="T126" s="76"/>
      <c r="U126" s="76"/>
      <c r="V126" s="76"/>
    </row>
    <row r="127" spans="1:22" x14ac:dyDescent="0.35">
      <c r="A127" s="76"/>
      <c r="B127" s="76"/>
      <c r="C127" s="76"/>
      <c r="D127" s="76"/>
      <c r="E127" s="76"/>
      <c r="F127" s="76"/>
      <c r="G127" s="76"/>
      <c r="H127" s="76"/>
      <c r="I127" s="81" t="str">
        <f>PivotTables!J123</f>
        <v/>
      </c>
      <c r="J127" s="82">
        <f>PivotTables!E123</f>
        <v>0</v>
      </c>
      <c r="K127" s="82" t="str">
        <f>IFERROR(VLOOKUP(I127,'Employee Listing'!$B$2:$J$77,6,FALSE),"")</f>
        <v/>
      </c>
      <c r="L127" s="81">
        <f>PivotTables!F123</f>
        <v>0</v>
      </c>
      <c r="M127" s="81">
        <f>PivotTables!G123</f>
        <v>0</v>
      </c>
      <c r="N127" s="81">
        <f>PivotTables!H123</f>
        <v>0</v>
      </c>
      <c r="O127" s="83">
        <f>PivotTables!I123</f>
        <v>0</v>
      </c>
      <c r="P127" s="76" t="str">
        <f t="shared" si="2"/>
        <v>Yes</v>
      </c>
      <c r="Q127" s="76"/>
      <c r="R127" s="76"/>
      <c r="S127" s="76"/>
      <c r="T127" s="76"/>
      <c r="U127" s="76"/>
      <c r="V127" s="76"/>
    </row>
    <row r="128" spans="1:22" x14ac:dyDescent="0.35">
      <c r="A128" s="76"/>
      <c r="B128" s="76"/>
      <c r="C128" s="76"/>
      <c r="D128" s="76"/>
      <c r="E128" s="76"/>
      <c r="F128" s="76"/>
      <c r="G128" s="76"/>
      <c r="H128" s="76"/>
      <c r="I128" s="81" t="str">
        <f>PivotTables!J124</f>
        <v/>
      </c>
      <c r="J128" s="82">
        <f>PivotTables!E124</f>
        <v>0</v>
      </c>
      <c r="K128" s="82" t="str">
        <f>IFERROR(VLOOKUP(I128,'Employee Listing'!$B$2:$J$77,6,FALSE),"")</f>
        <v/>
      </c>
      <c r="L128" s="81">
        <f>PivotTables!F124</f>
        <v>0</v>
      </c>
      <c r="M128" s="81">
        <f>PivotTables!G124</f>
        <v>0</v>
      </c>
      <c r="N128" s="81">
        <f>PivotTables!H124</f>
        <v>0</v>
      </c>
      <c r="O128" s="83">
        <f>PivotTables!I124</f>
        <v>0</v>
      </c>
      <c r="P128" s="76" t="str">
        <f t="shared" si="2"/>
        <v>Yes</v>
      </c>
      <c r="Q128" s="76"/>
      <c r="R128" s="76"/>
      <c r="S128" s="76"/>
      <c r="T128" s="76"/>
      <c r="U128" s="76"/>
      <c r="V128" s="76"/>
    </row>
    <row r="129" spans="1:22" x14ac:dyDescent="0.35">
      <c r="A129" s="76"/>
      <c r="B129" s="76"/>
      <c r="C129" s="76"/>
      <c r="D129" s="76"/>
      <c r="E129" s="76"/>
      <c r="F129" s="76"/>
      <c r="G129" s="76"/>
      <c r="H129" s="76"/>
      <c r="I129" s="81" t="str">
        <f>PivotTables!J125</f>
        <v/>
      </c>
      <c r="J129" s="82">
        <f>PivotTables!E125</f>
        <v>0</v>
      </c>
      <c r="K129" s="82" t="str">
        <f>IFERROR(VLOOKUP(I129,'Employee Listing'!$B$2:$J$77,6,FALSE),"")</f>
        <v/>
      </c>
      <c r="L129" s="81">
        <f>PivotTables!F125</f>
        <v>0</v>
      </c>
      <c r="M129" s="81">
        <f>PivotTables!G125</f>
        <v>0</v>
      </c>
      <c r="N129" s="81">
        <f>PivotTables!H125</f>
        <v>0</v>
      </c>
      <c r="O129" s="83">
        <f>PivotTables!I125</f>
        <v>0</v>
      </c>
      <c r="P129" s="76" t="str">
        <f t="shared" si="2"/>
        <v>Yes</v>
      </c>
      <c r="Q129" s="76"/>
      <c r="R129" s="76"/>
      <c r="S129" s="76"/>
      <c r="T129" s="76"/>
      <c r="U129" s="76"/>
      <c r="V129" s="76"/>
    </row>
    <row r="130" spans="1:22" x14ac:dyDescent="0.35">
      <c r="A130" s="76"/>
      <c r="B130" s="76"/>
      <c r="C130" s="76"/>
      <c r="D130" s="76"/>
      <c r="E130" s="76"/>
      <c r="F130" s="76"/>
      <c r="G130" s="76"/>
      <c r="H130" s="76"/>
      <c r="I130" s="81" t="str">
        <f>PivotTables!J126</f>
        <v/>
      </c>
      <c r="J130" s="82">
        <f>PivotTables!E126</f>
        <v>0</v>
      </c>
      <c r="K130" s="82" t="str">
        <f>IFERROR(VLOOKUP(I130,'Employee Listing'!$B$2:$J$77,6,FALSE),"")</f>
        <v/>
      </c>
      <c r="L130" s="81">
        <f>PivotTables!F126</f>
        <v>0</v>
      </c>
      <c r="M130" s="81">
        <f>PivotTables!G126</f>
        <v>0</v>
      </c>
      <c r="N130" s="81">
        <f>PivotTables!H126</f>
        <v>0</v>
      </c>
      <c r="O130" s="83">
        <f>PivotTables!I126</f>
        <v>0</v>
      </c>
      <c r="P130" s="76" t="str">
        <f t="shared" si="2"/>
        <v>Yes</v>
      </c>
      <c r="Q130" s="76"/>
      <c r="R130" s="76"/>
      <c r="S130" s="76"/>
      <c r="T130" s="76"/>
      <c r="U130" s="76"/>
      <c r="V130" s="76"/>
    </row>
    <row r="131" spans="1:22" x14ac:dyDescent="0.35">
      <c r="A131" s="76"/>
      <c r="B131" s="76"/>
      <c r="C131" s="76"/>
      <c r="D131" s="76"/>
      <c r="E131" s="76"/>
      <c r="F131" s="76"/>
      <c r="G131" s="76"/>
      <c r="H131" s="76"/>
      <c r="I131" s="81" t="str">
        <f>PivotTables!J127</f>
        <v/>
      </c>
      <c r="J131" s="82">
        <f>PivotTables!E127</f>
        <v>0</v>
      </c>
      <c r="K131" s="82" t="str">
        <f>IFERROR(VLOOKUP(I131,'Employee Listing'!$B$2:$J$77,6,FALSE),"")</f>
        <v/>
      </c>
      <c r="L131" s="81">
        <f>PivotTables!F127</f>
        <v>0</v>
      </c>
      <c r="M131" s="81">
        <f>PivotTables!G127</f>
        <v>0</v>
      </c>
      <c r="N131" s="81">
        <f>PivotTables!H127</f>
        <v>0</v>
      </c>
      <c r="O131" s="83">
        <f>PivotTables!I127</f>
        <v>0</v>
      </c>
      <c r="P131" s="76" t="str">
        <f t="shared" si="2"/>
        <v>Yes</v>
      </c>
      <c r="Q131" s="76"/>
      <c r="R131" s="76"/>
      <c r="S131" s="76"/>
      <c r="T131" s="76"/>
      <c r="U131" s="76"/>
      <c r="V131" s="76"/>
    </row>
    <row r="132" spans="1:22" x14ac:dyDescent="0.35">
      <c r="A132" s="76"/>
      <c r="B132" s="76"/>
      <c r="C132" s="76"/>
      <c r="D132" s="76"/>
      <c r="E132" s="76"/>
      <c r="F132" s="76"/>
      <c r="G132" s="76"/>
      <c r="H132" s="76"/>
      <c r="I132" s="81" t="str">
        <f>PivotTables!J128</f>
        <v/>
      </c>
      <c r="J132" s="82">
        <f>PivotTables!E128</f>
        <v>0</v>
      </c>
      <c r="K132" s="82" t="str">
        <f>IFERROR(VLOOKUP(I132,'Employee Listing'!$B$2:$J$77,6,FALSE),"")</f>
        <v/>
      </c>
      <c r="L132" s="81">
        <f>PivotTables!F128</f>
        <v>0</v>
      </c>
      <c r="M132" s="81">
        <f>PivotTables!G128</f>
        <v>0</v>
      </c>
      <c r="N132" s="81">
        <f>PivotTables!H128</f>
        <v>0</v>
      </c>
      <c r="O132" s="83">
        <f>PivotTables!I128</f>
        <v>0</v>
      </c>
      <c r="P132" s="76" t="str">
        <f t="shared" si="2"/>
        <v>Yes</v>
      </c>
      <c r="Q132" s="76"/>
      <c r="R132" s="76"/>
      <c r="S132" s="76"/>
      <c r="T132" s="76"/>
      <c r="U132" s="76"/>
      <c r="V132" s="76"/>
    </row>
    <row r="133" spans="1:22" x14ac:dyDescent="0.35">
      <c r="A133" s="76"/>
      <c r="B133" s="76"/>
      <c r="C133" s="76"/>
      <c r="D133" s="76"/>
      <c r="E133" s="76"/>
      <c r="F133" s="76"/>
      <c r="G133" s="76"/>
      <c r="H133" s="76"/>
      <c r="I133" s="81" t="str">
        <f>PivotTables!J129</f>
        <v/>
      </c>
      <c r="J133" s="82">
        <f>PivotTables!E129</f>
        <v>0</v>
      </c>
      <c r="K133" s="82" t="str">
        <f>IFERROR(VLOOKUP(I133,'Employee Listing'!$B$2:$J$77,6,FALSE),"")</f>
        <v/>
      </c>
      <c r="L133" s="81">
        <f>PivotTables!F129</f>
        <v>0</v>
      </c>
      <c r="M133" s="81">
        <f>PivotTables!G129</f>
        <v>0</v>
      </c>
      <c r="N133" s="81">
        <f>PivotTables!H129</f>
        <v>0</v>
      </c>
      <c r="O133" s="83">
        <f>PivotTables!I129</f>
        <v>0</v>
      </c>
      <c r="P133" s="76" t="str">
        <f t="shared" si="2"/>
        <v>Yes</v>
      </c>
      <c r="Q133" s="76"/>
      <c r="R133" s="76"/>
      <c r="S133" s="76"/>
      <c r="T133" s="76"/>
      <c r="U133" s="76"/>
      <c r="V133" s="76"/>
    </row>
    <row r="134" spans="1:22" x14ac:dyDescent="0.35">
      <c r="A134" s="76"/>
      <c r="B134" s="76"/>
      <c r="C134" s="76"/>
      <c r="D134" s="76"/>
      <c r="E134" s="76"/>
      <c r="F134" s="76"/>
      <c r="G134" s="76"/>
      <c r="H134" s="76"/>
      <c r="I134" s="81" t="str">
        <f>PivotTables!J130</f>
        <v/>
      </c>
      <c r="J134" s="82">
        <f>PivotTables!E130</f>
        <v>0</v>
      </c>
      <c r="K134" s="82" t="str">
        <f>IFERROR(VLOOKUP(I134,'Employee Listing'!$B$2:$J$77,6,FALSE),"")</f>
        <v/>
      </c>
      <c r="L134" s="81">
        <f>PivotTables!F130</f>
        <v>0</v>
      </c>
      <c r="M134" s="81">
        <f>PivotTables!G130</f>
        <v>0</v>
      </c>
      <c r="N134" s="81">
        <f>PivotTables!H130</f>
        <v>0</v>
      </c>
      <c r="O134" s="83">
        <f>PivotTables!I130</f>
        <v>0</v>
      </c>
      <c r="P134" s="76" t="str">
        <f t="shared" si="2"/>
        <v>Yes</v>
      </c>
      <c r="Q134" s="76"/>
      <c r="R134" s="76"/>
      <c r="S134" s="76"/>
      <c r="T134" s="76"/>
      <c r="U134" s="76"/>
      <c r="V134" s="76"/>
    </row>
    <row r="135" spans="1:22" x14ac:dyDescent="0.35">
      <c r="A135" s="76"/>
      <c r="B135" s="76"/>
      <c r="C135" s="76"/>
      <c r="D135" s="76"/>
      <c r="E135" s="76"/>
      <c r="F135" s="76"/>
      <c r="G135" s="76"/>
      <c r="H135" s="76"/>
      <c r="I135" s="81" t="str">
        <f>PivotTables!J131</f>
        <v/>
      </c>
      <c r="J135" s="82">
        <f>PivotTables!E131</f>
        <v>0</v>
      </c>
      <c r="K135" s="82" t="str">
        <f>IFERROR(VLOOKUP(I135,'Employee Listing'!$B$2:$J$77,6,FALSE),"")</f>
        <v/>
      </c>
      <c r="L135" s="81">
        <f>PivotTables!F131</f>
        <v>0</v>
      </c>
      <c r="M135" s="81">
        <f>PivotTables!G131</f>
        <v>0</v>
      </c>
      <c r="N135" s="81">
        <f>PivotTables!H131</f>
        <v>0</v>
      </c>
      <c r="O135" s="83">
        <f>PivotTables!I131</f>
        <v>0</v>
      </c>
      <c r="P135" s="76" t="str">
        <f t="shared" si="2"/>
        <v>Yes</v>
      </c>
      <c r="Q135" s="76"/>
      <c r="R135" s="76"/>
      <c r="S135" s="76"/>
      <c r="T135" s="76"/>
      <c r="U135" s="76"/>
      <c r="V135" s="76"/>
    </row>
    <row r="136" spans="1:22" x14ac:dyDescent="0.35">
      <c r="A136" s="76"/>
      <c r="B136" s="76"/>
      <c r="C136" s="76"/>
      <c r="D136" s="76"/>
      <c r="E136" s="76"/>
      <c r="F136" s="76"/>
      <c r="G136" s="76"/>
      <c r="H136" s="76"/>
      <c r="I136" s="81" t="str">
        <f>PivotTables!J132</f>
        <v/>
      </c>
      <c r="J136" s="82">
        <f>PivotTables!E132</f>
        <v>0</v>
      </c>
      <c r="K136" s="82" t="str">
        <f>IFERROR(VLOOKUP(I136,'Employee Listing'!$B$2:$J$77,6,FALSE),"")</f>
        <v/>
      </c>
      <c r="L136" s="81">
        <f>PivotTables!F132</f>
        <v>0</v>
      </c>
      <c r="M136" s="81">
        <f>PivotTables!G132</f>
        <v>0</v>
      </c>
      <c r="N136" s="81">
        <f>PivotTables!H132</f>
        <v>0</v>
      </c>
      <c r="O136" s="83">
        <f>PivotTables!I132</f>
        <v>0</v>
      </c>
      <c r="P136" s="76" t="str">
        <f t="shared" si="2"/>
        <v>Yes</v>
      </c>
      <c r="Q136" s="76"/>
      <c r="R136" s="76"/>
      <c r="S136" s="76"/>
      <c r="T136" s="76"/>
      <c r="U136" s="76"/>
      <c r="V136" s="76"/>
    </row>
    <row r="137" spans="1:22" x14ac:dyDescent="0.35">
      <c r="A137" s="76"/>
      <c r="B137" s="76"/>
      <c r="C137" s="76"/>
      <c r="D137" s="76"/>
      <c r="E137" s="76"/>
      <c r="F137" s="76"/>
      <c r="G137" s="76"/>
      <c r="H137" s="76"/>
      <c r="I137" s="81" t="str">
        <f>PivotTables!J133</f>
        <v/>
      </c>
      <c r="J137" s="82">
        <f>PivotTables!E133</f>
        <v>0</v>
      </c>
      <c r="K137" s="82" t="str">
        <f>IFERROR(VLOOKUP(I137,'Employee Listing'!$B$2:$J$77,6,FALSE),"")</f>
        <v/>
      </c>
      <c r="L137" s="81">
        <f>PivotTables!F133</f>
        <v>0</v>
      </c>
      <c r="M137" s="81">
        <f>PivotTables!G133</f>
        <v>0</v>
      </c>
      <c r="N137" s="81">
        <f>PivotTables!H133</f>
        <v>0</v>
      </c>
      <c r="O137" s="83">
        <f>PivotTables!I133</f>
        <v>0</v>
      </c>
      <c r="P137" s="76" t="str">
        <f t="shared" ref="P137:P200" si="3">IF(OR(I137=0,I137=""),"Yes","No")</f>
        <v>Yes</v>
      </c>
      <c r="Q137" s="76"/>
      <c r="R137" s="76"/>
      <c r="S137" s="76"/>
      <c r="T137" s="76"/>
      <c r="U137" s="76"/>
      <c r="V137" s="76"/>
    </row>
    <row r="138" spans="1:22" x14ac:dyDescent="0.35">
      <c r="A138" s="76"/>
      <c r="B138" s="76"/>
      <c r="C138" s="76"/>
      <c r="D138" s="76"/>
      <c r="E138" s="76"/>
      <c r="F138" s="76"/>
      <c r="G138" s="76"/>
      <c r="H138" s="76"/>
      <c r="I138" s="81" t="str">
        <f>PivotTables!J134</f>
        <v/>
      </c>
      <c r="J138" s="82">
        <f>PivotTables!E134</f>
        <v>0</v>
      </c>
      <c r="K138" s="82" t="str">
        <f>IFERROR(VLOOKUP(I138,'Employee Listing'!$B$2:$J$77,6,FALSE),"")</f>
        <v/>
      </c>
      <c r="L138" s="81">
        <f>PivotTables!F134</f>
        <v>0</v>
      </c>
      <c r="M138" s="81">
        <f>PivotTables!G134</f>
        <v>0</v>
      </c>
      <c r="N138" s="81">
        <f>PivotTables!H134</f>
        <v>0</v>
      </c>
      <c r="O138" s="83">
        <f>PivotTables!I134</f>
        <v>0</v>
      </c>
      <c r="P138" s="76" t="str">
        <f t="shared" si="3"/>
        <v>Yes</v>
      </c>
      <c r="Q138" s="76"/>
      <c r="R138" s="76"/>
      <c r="S138" s="76"/>
      <c r="T138" s="76"/>
      <c r="U138" s="76"/>
      <c r="V138" s="76"/>
    </row>
    <row r="139" spans="1:22" x14ac:dyDescent="0.35">
      <c r="A139" s="76"/>
      <c r="B139" s="76"/>
      <c r="C139" s="76"/>
      <c r="D139" s="76"/>
      <c r="E139" s="76"/>
      <c r="F139" s="76"/>
      <c r="G139" s="76"/>
      <c r="H139" s="76"/>
      <c r="I139" s="81" t="str">
        <f>PivotTables!J135</f>
        <v/>
      </c>
      <c r="J139" s="82">
        <f>PivotTables!E135</f>
        <v>0</v>
      </c>
      <c r="K139" s="82" t="str">
        <f>IFERROR(VLOOKUP(I139,'Employee Listing'!$B$2:$J$77,6,FALSE),"")</f>
        <v/>
      </c>
      <c r="L139" s="81">
        <f>PivotTables!F135</f>
        <v>0</v>
      </c>
      <c r="M139" s="81">
        <f>PivotTables!G135</f>
        <v>0</v>
      </c>
      <c r="N139" s="81">
        <f>PivotTables!H135</f>
        <v>0</v>
      </c>
      <c r="O139" s="83">
        <f>PivotTables!I135</f>
        <v>0</v>
      </c>
      <c r="P139" s="76" t="str">
        <f t="shared" si="3"/>
        <v>Yes</v>
      </c>
      <c r="Q139" s="76"/>
      <c r="R139" s="76"/>
      <c r="S139" s="76"/>
      <c r="T139" s="76"/>
      <c r="U139" s="76"/>
      <c r="V139" s="76"/>
    </row>
    <row r="140" spans="1:22" x14ac:dyDescent="0.35">
      <c r="A140" s="76"/>
      <c r="B140" s="76"/>
      <c r="C140" s="76"/>
      <c r="D140" s="76"/>
      <c r="E140" s="76"/>
      <c r="F140" s="76"/>
      <c r="G140" s="76"/>
      <c r="H140" s="76"/>
      <c r="I140" s="81" t="str">
        <f>PivotTables!J136</f>
        <v/>
      </c>
      <c r="J140" s="82">
        <f>PivotTables!E136</f>
        <v>0</v>
      </c>
      <c r="K140" s="82" t="str">
        <f>IFERROR(VLOOKUP(I140,'Employee Listing'!$B$2:$J$77,6,FALSE),"")</f>
        <v/>
      </c>
      <c r="L140" s="81">
        <f>PivotTables!F136</f>
        <v>0</v>
      </c>
      <c r="M140" s="81">
        <f>PivotTables!G136</f>
        <v>0</v>
      </c>
      <c r="N140" s="81">
        <f>PivotTables!H136</f>
        <v>0</v>
      </c>
      <c r="O140" s="83">
        <f>PivotTables!I136</f>
        <v>0</v>
      </c>
      <c r="P140" s="76" t="str">
        <f t="shared" si="3"/>
        <v>Yes</v>
      </c>
      <c r="Q140" s="76"/>
      <c r="R140" s="76"/>
      <c r="S140" s="76"/>
      <c r="T140" s="76"/>
      <c r="U140" s="76"/>
      <c r="V140" s="76"/>
    </row>
    <row r="141" spans="1:22" x14ac:dyDescent="0.35">
      <c r="A141" s="76"/>
      <c r="B141" s="76"/>
      <c r="C141" s="76"/>
      <c r="D141" s="76"/>
      <c r="E141" s="76"/>
      <c r="F141" s="76"/>
      <c r="G141" s="76"/>
      <c r="H141" s="76"/>
      <c r="I141" s="81" t="str">
        <f>PivotTables!J137</f>
        <v/>
      </c>
      <c r="J141" s="82">
        <f>PivotTables!E137</f>
        <v>0</v>
      </c>
      <c r="K141" s="82" t="str">
        <f>IFERROR(VLOOKUP(I141,'Employee Listing'!$B$2:$J$77,6,FALSE),"")</f>
        <v/>
      </c>
      <c r="L141" s="81">
        <f>PivotTables!F137</f>
        <v>0</v>
      </c>
      <c r="M141" s="81">
        <f>PivotTables!G137</f>
        <v>0</v>
      </c>
      <c r="N141" s="81">
        <f>PivotTables!H137</f>
        <v>0</v>
      </c>
      <c r="O141" s="83">
        <f>PivotTables!I137</f>
        <v>0</v>
      </c>
      <c r="P141" s="76" t="str">
        <f t="shared" si="3"/>
        <v>Yes</v>
      </c>
      <c r="Q141" s="76"/>
      <c r="R141" s="76"/>
      <c r="S141" s="76"/>
      <c r="T141" s="76"/>
      <c r="U141" s="76"/>
      <c r="V141" s="76"/>
    </row>
    <row r="142" spans="1:22" x14ac:dyDescent="0.35">
      <c r="A142" s="76"/>
      <c r="B142" s="76"/>
      <c r="C142" s="76"/>
      <c r="D142" s="76"/>
      <c r="E142" s="76"/>
      <c r="F142" s="76"/>
      <c r="G142" s="76"/>
      <c r="H142" s="76"/>
      <c r="I142" s="81" t="str">
        <f>PivotTables!J138</f>
        <v/>
      </c>
      <c r="J142" s="82">
        <f>PivotTables!E138</f>
        <v>0</v>
      </c>
      <c r="K142" s="82" t="str">
        <f>IFERROR(VLOOKUP(I142,'Employee Listing'!$B$2:$J$77,6,FALSE),"")</f>
        <v/>
      </c>
      <c r="L142" s="81">
        <f>PivotTables!F138</f>
        <v>0</v>
      </c>
      <c r="M142" s="81">
        <f>PivotTables!G138</f>
        <v>0</v>
      </c>
      <c r="N142" s="81">
        <f>PivotTables!H138</f>
        <v>0</v>
      </c>
      <c r="O142" s="83">
        <f>PivotTables!I138</f>
        <v>0</v>
      </c>
      <c r="P142" s="76" t="str">
        <f t="shared" si="3"/>
        <v>Yes</v>
      </c>
      <c r="Q142" s="76"/>
      <c r="R142" s="76"/>
      <c r="S142" s="76"/>
      <c r="T142" s="76"/>
      <c r="U142" s="76"/>
      <c r="V142" s="76"/>
    </row>
    <row r="143" spans="1:22" x14ac:dyDescent="0.35">
      <c r="A143" s="76"/>
      <c r="B143" s="76"/>
      <c r="C143" s="76"/>
      <c r="D143" s="76"/>
      <c r="E143" s="76"/>
      <c r="F143" s="76"/>
      <c r="G143" s="76"/>
      <c r="H143" s="76"/>
      <c r="I143" s="81" t="str">
        <f>PivotTables!J139</f>
        <v/>
      </c>
      <c r="J143" s="82">
        <f>PivotTables!E139</f>
        <v>0</v>
      </c>
      <c r="K143" s="82" t="str">
        <f>IFERROR(VLOOKUP(I143,'Employee Listing'!$B$2:$J$77,6,FALSE),"")</f>
        <v/>
      </c>
      <c r="L143" s="81">
        <f>PivotTables!F139</f>
        <v>0</v>
      </c>
      <c r="M143" s="81">
        <f>PivotTables!G139</f>
        <v>0</v>
      </c>
      <c r="N143" s="81">
        <f>PivotTables!H139</f>
        <v>0</v>
      </c>
      <c r="O143" s="83">
        <f>PivotTables!I139</f>
        <v>0</v>
      </c>
      <c r="P143" s="76" t="str">
        <f t="shared" si="3"/>
        <v>Yes</v>
      </c>
      <c r="Q143" s="76"/>
      <c r="R143" s="76"/>
      <c r="S143" s="76"/>
      <c r="T143" s="76"/>
      <c r="U143" s="76"/>
      <c r="V143" s="76"/>
    </row>
    <row r="144" spans="1:22" x14ac:dyDescent="0.35">
      <c r="A144" s="76"/>
      <c r="B144" s="76"/>
      <c r="C144" s="76"/>
      <c r="D144" s="76"/>
      <c r="E144" s="76"/>
      <c r="F144" s="76"/>
      <c r="G144" s="76"/>
      <c r="H144" s="76"/>
      <c r="I144" s="81" t="str">
        <f>PivotTables!J140</f>
        <v/>
      </c>
      <c r="J144" s="82">
        <f>PivotTables!E140</f>
        <v>0</v>
      </c>
      <c r="K144" s="82" t="str">
        <f>IFERROR(VLOOKUP(I144,'Employee Listing'!$B$2:$J$77,6,FALSE),"")</f>
        <v/>
      </c>
      <c r="L144" s="81">
        <f>PivotTables!F140</f>
        <v>0</v>
      </c>
      <c r="M144" s="81">
        <f>PivotTables!G140</f>
        <v>0</v>
      </c>
      <c r="N144" s="81">
        <f>PivotTables!H140</f>
        <v>0</v>
      </c>
      <c r="O144" s="83">
        <f>PivotTables!I140</f>
        <v>0</v>
      </c>
      <c r="P144" s="76" t="str">
        <f t="shared" si="3"/>
        <v>Yes</v>
      </c>
      <c r="Q144" s="76"/>
      <c r="R144" s="76"/>
      <c r="S144" s="76"/>
      <c r="T144" s="76"/>
      <c r="U144" s="76"/>
      <c r="V144" s="76"/>
    </row>
    <row r="145" spans="1:22" x14ac:dyDescent="0.35">
      <c r="A145" s="76"/>
      <c r="B145" s="76"/>
      <c r="C145" s="76"/>
      <c r="D145" s="76"/>
      <c r="E145" s="76"/>
      <c r="F145" s="76"/>
      <c r="G145" s="76"/>
      <c r="H145" s="76"/>
      <c r="I145" s="81" t="str">
        <f>PivotTables!J141</f>
        <v/>
      </c>
      <c r="J145" s="82">
        <f>PivotTables!E141</f>
        <v>0</v>
      </c>
      <c r="K145" s="82" t="str">
        <f>IFERROR(VLOOKUP(I145,'Employee Listing'!$B$2:$J$77,6,FALSE),"")</f>
        <v/>
      </c>
      <c r="L145" s="81">
        <f>PivotTables!F141</f>
        <v>0</v>
      </c>
      <c r="M145" s="81">
        <f>PivotTables!G141</f>
        <v>0</v>
      </c>
      <c r="N145" s="81">
        <f>PivotTables!H141</f>
        <v>0</v>
      </c>
      <c r="O145" s="83">
        <f>PivotTables!I141</f>
        <v>0</v>
      </c>
      <c r="P145" s="76" t="str">
        <f t="shared" si="3"/>
        <v>Yes</v>
      </c>
      <c r="Q145" s="76"/>
      <c r="R145" s="76"/>
      <c r="S145" s="76"/>
      <c r="T145" s="76"/>
      <c r="U145" s="76"/>
      <c r="V145" s="76"/>
    </row>
    <row r="146" spans="1:22" x14ac:dyDescent="0.35">
      <c r="A146" s="76"/>
      <c r="B146" s="76"/>
      <c r="C146" s="76"/>
      <c r="D146" s="76"/>
      <c r="E146" s="76"/>
      <c r="F146" s="76"/>
      <c r="G146" s="76"/>
      <c r="H146" s="76"/>
      <c r="I146" s="81" t="str">
        <f>PivotTables!J142</f>
        <v/>
      </c>
      <c r="J146" s="82">
        <f>PivotTables!E142</f>
        <v>0</v>
      </c>
      <c r="K146" s="82" t="str">
        <f>IFERROR(VLOOKUP(I146,'Employee Listing'!$B$2:$J$77,6,FALSE),"")</f>
        <v/>
      </c>
      <c r="L146" s="81">
        <f>PivotTables!F142</f>
        <v>0</v>
      </c>
      <c r="M146" s="81">
        <f>PivotTables!G142</f>
        <v>0</v>
      </c>
      <c r="N146" s="81">
        <f>PivotTables!H142</f>
        <v>0</v>
      </c>
      <c r="O146" s="83">
        <f>PivotTables!I142</f>
        <v>0</v>
      </c>
      <c r="P146" s="76" t="str">
        <f t="shared" si="3"/>
        <v>Yes</v>
      </c>
      <c r="Q146" s="76"/>
      <c r="R146" s="76"/>
      <c r="S146" s="76"/>
      <c r="T146" s="76"/>
      <c r="U146" s="76"/>
      <c r="V146" s="76"/>
    </row>
    <row r="147" spans="1:22" x14ac:dyDescent="0.35">
      <c r="A147" s="76"/>
      <c r="B147" s="76"/>
      <c r="C147" s="76"/>
      <c r="D147" s="76"/>
      <c r="E147" s="76"/>
      <c r="F147" s="76"/>
      <c r="G147" s="76"/>
      <c r="H147" s="76"/>
      <c r="I147" s="81" t="str">
        <f>PivotTables!J143</f>
        <v/>
      </c>
      <c r="J147" s="82">
        <f>PivotTables!E143</f>
        <v>0</v>
      </c>
      <c r="K147" s="82" t="str">
        <f>IFERROR(VLOOKUP(I147,'Employee Listing'!$B$2:$J$77,6,FALSE),"")</f>
        <v/>
      </c>
      <c r="L147" s="81">
        <f>PivotTables!F143</f>
        <v>0</v>
      </c>
      <c r="M147" s="81">
        <f>PivotTables!G143</f>
        <v>0</v>
      </c>
      <c r="N147" s="81">
        <f>PivotTables!H143</f>
        <v>0</v>
      </c>
      <c r="O147" s="83">
        <f>PivotTables!I143</f>
        <v>0</v>
      </c>
      <c r="P147" s="76" t="str">
        <f t="shared" si="3"/>
        <v>Yes</v>
      </c>
      <c r="Q147" s="76"/>
      <c r="R147" s="76"/>
      <c r="S147" s="76"/>
      <c r="T147" s="76"/>
      <c r="U147" s="76"/>
      <c r="V147" s="76"/>
    </row>
    <row r="148" spans="1:22" x14ac:dyDescent="0.35">
      <c r="A148" s="76"/>
      <c r="B148" s="76"/>
      <c r="C148" s="76"/>
      <c r="D148" s="76"/>
      <c r="E148" s="76"/>
      <c r="F148" s="76"/>
      <c r="G148" s="76"/>
      <c r="H148" s="76"/>
      <c r="I148" s="81" t="str">
        <f>PivotTables!J144</f>
        <v/>
      </c>
      <c r="J148" s="82">
        <f>PivotTables!E144</f>
        <v>0</v>
      </c>
      <c r="K148" s="82" t="str">
        <f>IFERROR(VLOOKUP(I148,'Employee Listing'!$B$2:$J$77,6,FALSE),"")</f>
        <v/>
      </c>
      <c r="L148" s="81">
        <f>PivotTables!F144</f>
        <v>0</v>
      </c>
      <c r="M148" s="81">
        <f>PivotTables!G144</f>
        <v>0</v>
      </c>
      <c r="N148" s="81">
        <f>PivotTables!H144</f>
        <v>0</v>
      </c>
      <c r="O148" s="83">
        <f>PivotTables!I144</f>
        <v>0</v>
      </c>
      <c r="P148" s="76" t="str">
        <f t="shared" si="3"/>
        <v>Yes</v>
      </c>
      <c r="Q148" s="76"/>
      <c r="R148" s="76"/>
      <c r="S148" s="76"/>
      <c r="T148" s="76"/>
      <c r="U148" s="76"/>
      <c r="V148" s="76"/>
    </row>
    <row r="149" spans="1:22" x14ac:dyDescent="0.35">
      <c r="A149" s="76"/>
      <c r="B149" s="76"/>
      <c r="C149" s="76"/>
      <c r="D149" s="76"/>
      <c r="E149" s="76"/>
      <c r="F149" s="76"/>
      <c r="G149" s="76"/>
      <c r="H149" s="76"/>
      <c r="I149" s="81" t="str">
        <f>PivotTables!J145</f>
        <v/>
      </c>
      <c r="J149" s="82">
        <f>PivotTables!E145</f>
        <v>0</v>
      </c>
      <c r="K149" s="82" t="str">
        <f>IFERROR(VLOOKUP(I149,'Employee Listing'!$B$2:$J$77,6,FALSE),"")</f>
        <v/>
      </c>
      <c r="L149" s="81">
        <f>PivotTables!F145</f>
        <v>0</v>
      </c>
      <c r="M149" s="81">
        <f>PivotTables!G145</f>
        <v>0</v>
      </c>
      <c r="N149" s="81">
        <f>PivotTables!H145</f>
        <v>0</v>
      </c>
      <c r="O149" s="83">
        <f>PivotTables!I145</f>
        <v>0</v>
      </c>
      <c r="P149" s="76" t="str">
        <f t="shared" si="3"/>
        <v>Yes</v>
      </c>
      <c r="Q149" s="76"/>
      <c r="R149" s="76"/>
      <c r="S149" s="76"/>
      <c r="T149" s="76"/>
      <c r="U149" s="76"/>
      <c r="V149" s="76"/>
    </row>
    <row r="150" spans="1:22" x14ac:dyDescent="0.35">
      <c r="A150" s="76"/>
      <c r="B150" s="76"/>
      <c r="C150" s="76"/>
      <c r="D150" s="76"/>
      <c r="E150" s="76"/>
      <c r="F150" s="76"/>
      <c r="G150" s="76"/>
      <c r="H150" s="76"/>
      <c r="I150" s="81" t="str">
        <f>PivotTables!J146</f>
        <v/>
      </c>
      <c r="J150" s="82">
        <f>PivotTables!E146</f>
        <v>0</v>
      </c>
      <c r="K150" s="82" t="str">
        <f>IFERROR(VLOOKUP(I150,'Employee Listing'!$B$2:$J$77,6,FALSE),"")</f>
        <v/>
      </c>
      <c r="L150" s="81">
        <f>PivotTables!F146</f>
        <v>0</v>
      </c>
      <c r="M150" s="81">
        <f>PivotTables!G146</f>
        <v>0</v>
      </c>
      <c r="N150" s="81">
        <f>PivotTables!H146</f>
        <v>0</v>
      </c>
      <c r="O150" s="83">
        <f>PivotTables!I146</f>
        <v>0</v>
      </c>
      <c r="P150" s="76" t="str">
        <f t="shared" si="3"/>
        <v>Yes</v>
      </c>
      <c r="Q150" s="76"/>
      <c r="R150" s="76"/>
      <c r="S150" s="76"/>
      <c r="T150" s="76"/>
      <c r="U150" s="76"/>
      <c r="V150" s="76"/>
    </row>
    <row r="151" spans="1:22" x14ac:dyDescent="0.35">
      <c r="A151" s="76"/>
      <c r="B151" s="76"/>
      <c r="C151" s="76"/>
      <c r="D151" s="76"/>
      <c r="E151" s="76"/>
      <c r="F151" s="76"/>
      <c r="G151" s="76"/>
      <c r="H151" s="76"/>
      <c r="I151" s="81" t="str">
        <f>PivotTables!J147</f>
        <v/>
      </c>
      <c r="J151" s="82">
        <f>PivotTables!E147</f>
        <v>0</v>
      </c>
      <c r="K151" s="82" t="str">
        <f>IFERROR(VLOOKUP(I151,'Employee Listing'!$B$2:$J$77,6,FALSE),"")</f>
        <v/>
      </c>
      <c r="L151" s="81">
        <f>PivotTables!F147</f>
        <v>0</v>
      </c>
      <c r="M151" s="81">
        <f>PivotTables!G147</f>
        <v>0</v>
      </c>
      <c r="N151" s="81">
        <f>PivotTables!H147</f>
        <v>0</v>
      </c>
      <c r="O151" s="83">
        <f>PivotTables!I147</f>
        <v>0</v>
      </c>
      <c r="P151" s="76" t="str">
        <f t="shared" si="3"/>
        <v>Yes</v>
      </c>
      <c r="Q151" s="76"/>
      <c r="R151" s="76"/>
      <c r="S151" s="76"/>
      <c r="T151" s="76"/>
      <c r="U151" s="76"/>
      <c r="V151" s="76"/>
    </row>
    <row r="152" spans="1:22" x14ac:dyDescent="0.35">
      <c r="A152" s="76"/>
      <c r="B152" s="76"/>
      <c r="C152" s="76"/>
      <c r="D152" s="76"/>
      <c r="E152" s="76"/>
      <c r="F152" s="76"/>
      <c r="G152" s="76"/>
      <c r="H152" s="76"/>
      <c r="I152" s="81" t="str">
        <f>PivotTables!J148</f>
        <v/>
      </c>
      <c r="J152" s="82">
        <f>PivotTables!E148</f>
        <v>0</v>
      </c>
      <c r="K152" s="82" t="str">
        <f>IFERROR(VLOOKUP(I152,'Employee Listing'!$B$2:$J$77,6,FALSE),"")</f>
        <v/>
      </c>
      <c r="L152" s="81">
        <f>PivotTables!F148</f>
        <v>0</v>
      </c>
      <c r="M152" s="81">
        <f>PivotTables!G148</f>
        <v>0</v>
      </c>
      <c r="N152" s="81">
        <f>PivotTables!H148</f>
        <v>0</v>
      </c>
      <c r="O152" s="83">
        <f>PivotTables!I148</f>
        <v>0</v>
      </c>
      <c r="P152" s="76" t="str">
        <f t="shared" si="3"/>
        <v>Yes</v>
      </c>
      <c r="Q152" s="76"/>
      <c r="R152" s="76"/>
      <c r="S152" s="76"/>
      <c r="T152" s="76"/>
      <c r="U152" s="76"/>
      <c r="V152" s="76"/>
    </row>
    <row r="153" spans="1:22" x14ac:dyDescent="0.35">
      <c r="A153" s="76"/>
      <c r="B153" s="76"/>
      <c r="C153" s="76"/>
      <c r="D153" s="76"/>
      <c r="E153" s="76"/>
      <c r="F153" s="76"/>
      <c r="G153" s="76"/>
      <c r="H153" s="76"/>
      <c r="I153" s="81" t="str">
        <f>PivotTables!J149</f>
        <v/>
      </c>
      <c r="J153" s="82">
        <f>PivotTables!E149</f>
        <v>0</v>
      </c>
      <c r="K153" s="82" t="str">
        <f>IFERROR(VLOOKUP(I153,'Employee Listing'!$B$2:$J$77,6,FALSE),"")</f>
        <v/>
      </c>
      <c r="L153" s="81">
        <f>PivotTables!F149</f>
        <v>0</v>
      </c>
      <c r="M153" s="81">
        <f>PivotTables!G149</f>
        <v>0</v>
      </c>
      <c r="N153" s="81">
        <f>PivotTables!H149</f>
        <v>0</v>
      </c>
      <c r="O153" s="83">
        <f>PivotTables!I149</f>
        <v>0</v>
      </c>
      <c r="P153" s="76" t="str">
        <f t="shared" si="3"/>
        <v>Yes</v>
      </c>
      <c r="Q153" s="76"/>
      <c r="R153" s="76"/>
      <c r="S153" s="76"/>
      <c r="T153" s="76"/>
      <c r="U153" s="76"/>
      <c r="V153" s="76"/>
    </row>
    <row r="154" spans="1:22" x14ac:dyDescent="0.35">
      <c r="A154" s="76"/>
      <c r="B154" s="76"/>
      <c r="C154" s="76"/>
      <c r="D154" s="76"/>
      <c r="E154" s="76"/>
      <c r="F154" s="76"/>
      <c r="G154" s="76"/>
      <c r="H154" s="76"/>
      <c r="I154" s="81" t="str">
        <f>PivotTables!J150</f>
        <v/>
      </c>
      <c r="J154" s="82">
        <f>PivotTables!E150</f>
        <v>0</v>
      </c>
      <c r="K154" s="82" t="str">
        <f>IFERROR(VLOOKUP(I154,'Employee Listing'!$B$2:$J$77,6,FALSE),"")</f>
        <v/>
      </c>
      <c r="L154" s="81">
        <f>PivotTables!F150</f>
        <v>0</v>
      </c>
      <c r="M154" s="81">
        <f>PivotTables!G150</f>
        <v>0</v>
      </c>
      <c r="N154" s="81">
        <f>PivotTables!H150</f>
        <v>0</v>
      </c>
      <c r="O154" s="83">
        <f>PivotTables!I150</f>
        <v>0</v>
      </c>
      <c r="P154" s="76" t="str">
        <f t="shared" si="3"/>
        <v>Yes</v>
      </c>
      <c r="Q154" s="76"/>
      <c r="R154" s="76"/>
      <c r="S154" s="76"/>
      <c r="T154" s="76"/>
      <c r="U154" s="76"/>
      <c r="V154" s="76"/>
    </row>
    <row r="155" spans="1:22" x14ac:dyDescent="0.35">
      <c r="A155" s="76"/>
      <c r="B155" s="76"/>
      <c r="C155" s="76"/>
      <c r="D155" s="76"/>
      <c r="E155" s="76"/>
      <c r="F155" s="76"/>
      <c r="G155" s="76"/>
      <c r="H155" s="76"/>
      <c r="I155" s="81" t="str">
        <f>PivotTables!J151</f>
        <v/>
      </c>
      <c r="J155" s="82">
        <f>PivotTables!E151</f>
        <v>0</v>
      </c>
      <c r="K155" s="82" t="str">
        <f>IFERROR(VLOOKUP(I155,'Employee Listing'!$B$2:$J$77,6,FALSE),"")</f>
        <v/>
      </c>
      <c r="L155" s="81">
        <f>PivotTables!F151</f>
        <v>0</v>
      </c>
      <c r="M155" s="81">
        <f>PivotTables!G151</f>
        <v>0</v>
      </c>
      <c r="N155" s="81">
        <f>PivotTables!H151</f>
        <v>0</v>
      </c>
      <c r="O155" s="83">
        <f>PivotTables!I151</f>
        <v>0</v>
      </c>
      <c r="P155" s="76" t="str">
        <f t="shared" si="3"/>
        <v>Yes</v>
      </c>
      <c r="Q155" s="76"/>
      <c r="R155" s="76"/>
      <c r="S155" s="76"/>
      <c r="T155" s="76"/>
      <c r="U155" s="76"/>
      <c r="V155" s="76"/>
    </row>
    <row r="156" spans="1:22" x14ac:dyDescent="0.35">
      <c r="A156" s="76"/>
      <c r="B156" s="76"/>
      <c r="C156" s="76"/>
      <c r="D156" s="76"/>
      <c r="E156" s="76"/>
      <c r="F156" s="76"/>
      <c r="G156" s="76"/>
      <c r="H156" s="76"/>
      <c r="I156" s="81" t="str">
        <f>PivotTables!J152</f>
        <v/>
      </c>
      <c r="J156" s="82">
        <f>PivotTables!E152</f>
        <v>0</v>
      </c>
      <c r="K156" s="82" t="str">
        <f>IFERROR(VLOOKUP(I156,'Employee Listing'!$B$2:$J$77,6,FALSE),"")</f>
        <v/>
      </c>
      <c r="L156" s="81">
        <f>PivotTables!F152</f>
        <v>0</v>
      </c>
      <c r="M156" s="81">
        <f>PivotTables!G152</f>
        <v>0</v>
      </c>
      <c r="N156" s="81">
        <f>PivotTables!H152</f>
        <v>0</v>
      </c>
      <c r="O156" s="83">
        <f>PivotTables!I152</f>
        <v>0</v>
      </c>
      <c r="P156" s="76" t="str">
        <f t="shared" si="3"/>
        <v>Yes</v>
      </c>
      <c r="Q156" s="76"/>
      <c r="R156" s="76"/>
      <c r="S156" s="76"/>
      <c r="T156" s="76"/>
      <c r="U156" s="76"/>
      <c r="V156" s="76"/>
    </row>
    <row r="157" spans="1:22" x14ac:dyDescent="0.35">
      <c r="A157" s="76"/>
      <c r="B157" s="76"/>
      <c r="C157" s="76"/>
      <c r="D157" s="76"/>
      <c r="E157" s="76"/>
      <c r="F157" s="76"/>
      <c r="G157" s="76"/>
      <c r="H157" s="76"/>
      <c r="I157" s="81" t="str">
        <f>PivotTables!J153</f>
        <v/>
      </c>
      <c r="J157" s="82">
        <f>PivotTables!E153</f>
        <v>0</v>
      </c>
      <c r="K157" s="82" t="str">
        <f>IFERROR(VLOOKUP(I157,'Employee Listing'!$B$2:$J$77,6,FALSE),"")</f>
        <v/>
      </c>
      <c r="L157" s="81">
        <f>PivotTables!F153</f>
        <v>0</v>
      </c>
      <c r="M157" s="81">
        <f>PivotTables!G153</f>
        <v>0</v>
      </c>
      <c r="N157" s="81">
        <f>PivotTables!H153</f>
        <v>0</v>
      </c>
      <c r="O157" s="83">
        <f>PivotTables!I153</f>
        <v>0</v>
      </c>
      <c r="P157" s="76" t="str">
        <f t="shared" si="3"/>
        <v>Yes</v>
      </c>
      <c r="Q157" s="76"/>
      <c r="R157" s="76"/>
      <c r="S157" s="76"/>
      <c r="T157" s="76"/>
      <c r="U157" s="76"/>
      <c r="V157" s="76"/>
    </row>
    <row r="158" spans="1:22" x14ac:dyDescent="0.35">
      <c r="A158" s="76"/>
      <c r="B158" s="76"/>
      <c r="C158" s="76"/>
      <c r="D158" s="76"/>
      <c r="E158" s="76"/>
      <c r="F158" s="76"/>
      <c r="G158" s="76"/>
      <c r="H158" s="76"/>
      <c r="I158" s="81" t="str">
        <f>PivotTables!J154</f>
        <v/>
      </c>
      <c r="J158" s="82">
        <f>PivotTables!E154</f>
        <v>0</v>
      </c>
      <c r="K158" s="82" t="str">
        <f>IFERROR(VLOOKUP(I158,'Employee Listing'!$B$2:$J$77,6,FALSE),"")</f>
        <v/>
      </c>
      <c r="L158" s="81">
        <f>PivotTables!F154</f>
        <v>0</v>
      </c>
      <c r="M158" s="81">
        <f>PivotTables!G154</f>
        <v>0</v>
      </c>
      <c r="N158" s="81">
        <f>PivotTables!H154</f>
        <v>0</v>
      </c>
      <c r="O158" s="83">
        <f>PivotTables!I154</f>
        <v>0</v>
      </c>
      <c r="P158" s="76" t="str">
        <f t="shared" si="3"/>
        <v>Yes</v>
      </c>
      <c r="Q158" s="76"/>
      <c r="R158" s="76"/>
      <c r="S158" s="76"/>
      <c r="T158" s="76"/>
      <c r="U158" s="76"/>
      <c r="V158" s="76"/>
    </row>
    <row r="159" spans="1:22" x14ac:dyDescent="0.35">
      <c r="A159" s="76"/>
      <c r="B159" s="76"/>
      <c r="C159" s="76"/>
      <c r="D159" s="76"/>
      <c r="E159" s="76"/>
      <c r="F159" s="76"/>
      <c r="G159" s="76"/>
      <c r="H159" s="76"/>
      <c r="I159" s="81" t="str">
        <f>PivotTables!J155</f>
        <v/>
      </c>
      <c r="J159" s="82">
        <f>PivotTables!E155</f>
        <v>0</v>
      </c>
      <c r="K159" s="82" t="str">
        <f>IFERROR(VLOOKUP(I159,'Employee Listing'!$B$2:$J$77,6,FALSE),"")</f>
        <v/>
      </c>
      <c r="L159" s="81">
        <f>PivotTables!F155</f>
        <v>0</v>
      </c>
      <c r="M159" s="81">
        <f>PivotTables!G155</f>
        <v>0</v>
      </c>
      <c r="N159" s="81">
        <f>PivotTables!H155</f>
        <v>0</v>
      </c>
      <c r="O159" s="83">
        <f>PivotTables!I155</f>
        <v>0</v>
      </c>
      <c r="P159" s="76" t="str">
        <f t="shared" si="3"/>
        <v>Yes</v>
      </c>
      <c r="Q159" s="76"/>
      <c r="R159" s="76"/>
      <c r="S159" s="76"/>
      <c r="T159" s="76"/>
      <c r="U159" s="76"/>
      <c r="V159" s="76"/>
    </row>
    <row r="160" spans="1:22" x14ac:dyDescent="0.35">
      <c r="A160" s="76"/>
      <c r="B160" s="76"/>
      <c r="C160" s="76"/>
      <c r="D160" s="76"/>
      <c r="E160" s="76"/>
      <c r="F160" s="76"/>
      <c r="G160" s="76"/>
      <c r="H160" s="76"/>
      <c r="I160" s="81" t="str">
        <f>PivotTables!J156</f>
        <v/>
      </c>
      <c r="J160" s="82">
        <f>PivotTables!E156</f>
        <v>0</v>
      </c>
      <c r="K160" s="82" t="str">
        <f>IFERROR(VLOOKUP(I160,'Employee Listing'!$B$2:$J$77,6,FALSE),"")</f>
        <v/>
      </c>
      <c r="L160" s="81">
        <f>PivotTables!F156</f>
        <v>0</v>
      </c>
      <c r="M160" s="81">
        <f>PivotTables!G156</f>
        <v>0</v>
      </c>
      <c r="N160" s="81">
        <f>PivotTables!H156</f>
        <v>0</v>
      </c>
      <c r="O160" s="83">
        <f>PivotTables!I156</f>
        <v>0</v>
      </c>
      <c r="P160" s="76" t="str">
        <f t="shared" si="3"/>
        <v>Yes</v>
      </c>
      <c r="Q160" s="76"/>
      <c r="R160" s="76"/>
      <c r="S160" s="76"/>
      <c r="T160" s="76"/>
      <c r="U160" s="76"/>
      <c r="V160" s="76"/>
    </row>
    <row r="161" spans="1:22" x14ac:dyDescent="0.35">
      <c r="A161" s="76"/>
      <c r="B161" s="76"/>
      <c r="C161" s="76"/>
      <c r="D161" s="76"/>
      <c r="E161" s="76"/>
      <c r="F161" s="76"/>
      <c r="G161" s="76"/>
      <c r="H161" s="76"/>
      <c r="I161" s="81" t="str">
        <f>PivotTables!J157</f>
        <v/>
      </c>
      <c r="J161" s="82">
        <f>PivotTables!E157</f>
        <v>0</v>
      </c>
      <c r="K161" s="82" t="str">
        <f>IFERROR(VLOOKUP(I161,'Employee Listing'!$B$2:$J$77,6,FALSE),"")</f>
        <v/>
      </c>
      <c r="L161" s="81">
        <f>PivotTables!F157</f>
        <v>0</v>
      </c>
      <c r="M161" s="81">
        <f>PivotTables!G157</f>
        <v>0</v>
      </c>
      <c r="N161" s="81">
        <f>PivotTables!H157</f>
        <v>0</v>
      </c>
      <c r="O161" s="83">
        <f>PivotTables!I157</f>
        <v>0</v>
      </c>
      <c r="P161" s="76" t="str">
        <f t="shared" si="3"/>
        <v>Yes</v>
      </c>
      <c r="Q161" s="76"/>
      <c r="R161" s="76"/>
      <c r="S161" s="76"/>
      <c r="T161" s="76"/>
      <c r="U161" s="76"/>
      <c r="V161" s="76"/>
    </row>
    <row r="162" spans="1:22" x14ac:dyDescent="0.35">
      <c r="A162" s="76"/>
      <c r="B162" s="76"/>
      <c r="C162" s="76"/>
      <c r="D162" s="76"/>
      <c r="E162" s="76"/>
      <c r="F162" s="76"/>
      <c r="G162" s="76"/>
      <c r="H162" s="76"/>
      <c r="I162" s="81" t="str">
        <f>PivotTables!J158</f>
        <v/>
      </c>
      <c r="J162" s="82">
        <f>PivotTables!E158</f>
        <v>0</v>
      </c>
      <c r="K162" s="82" t="str">
        <f>IFERROR(VLOOKUP(I162,'Employee Listing'!$B$2:$J$77,6,FALSE),"")</f>
        <v/>
      </c>
      <c r="L162" s="81">
        <f>PivotTables!F158</f>
        <v>0</v>
      </c>
      <c r="M162" s="81">
        <f>PivotTables!G158</f>
        <v>0</v>
      </c>
      <c r="N162" s="81">
        <f>PivotTables!H158</f>
        <v>0</v>
      </c>
      <c r="O162" s="83">
        <f>PivotTables!I158</f>
        <v>0</v>
      </c>
      <c r="P162" s="76" t="str">
        <f t="shared" si="3"/>
        <v>Yes</v>
      </c>
      <c r="Q162" s="76"/>
      <c r="R162" s="76"/>
      <c r="S162" s="76"/>
      <c r="T162" s="76"/>
      <c r="U162" s="76"/>
      <c r="V162" s="76"/>
    </row>
    <row r="163" spans="1:22" x14ac:dyDescent="0.35">
      <c r="A163" s="76"/>
      <c r="B163" s="76"/>
      <c r="C163" s="76"/>
      <c r="D163" s="76"/>
      <c r="E163" s="76"/>
      <c r="F163" s="76"/>
      <c r="G163" s="76"/>
      <c r="H163" s="76"/>
      <c r="I163" s="81" t="str">
        <f>PivotTables!J159</f>
        <v/>
      </c>
      <c r="J163" s="82">
        <f>PivotTables!E159</f>
        <v>0</v>
      </c>
      <c r="K163" s="82" t="str">
        <f>IFERROR(VLOOKUP(I163,'Employee Listing'!$B$2:$J$77,6,FALSE),"")</f>
        <v/>
      </c>
      <c r="L163" s="81">
        <f>PivotTables!F159</f>
        <v>0</v>
      </c>
      <c r="M163" s="81">
        <f>PivotTables!G159</f>
        <v>0</v>
      </c>
      <c r="N163" s="81">
        <f>PivotTables!H159</f>
        <v>0</v>
      </c>
      <c r="O163" s="83">
        <f>PivotTables!I159</f>
        <v>0</v>
      </c>
      <c r="P163" s="76" t="str">
        <f t="shared" si="3"/>
        <v>Yes</v>
      </c>
      <c r="Q163" s="76"/>
      <c r="R163" s="76"/>
      <c r="S163" s="76"/>
      <c r="T163" s="76"/>
      <c r="U163" s="76"/>
      <c r="V163" s="76"/>
    </row>
    <row r="164" spans="1:22" x14ac:dyDescent="0.35">
      <c r="A164" s="76"/>
      <c r="B164" s="76"/>
      <c r="C164" s="76"/>
      <c r="D164" s="76"/>
      <c r="E164" s="76"/>
      <c r="F164" s="76"/>
      <c r="G164" s="76"/>
      <c r="H164" s="76"/>
      <c r="I164" s="81" t="str">
        <f>PivotTables!J160</f>
        <v/>
      </c>
      <c r="J164" s="82">
        <f>PivotTables!E160</f>
        <v>0</v>
      </c>
      <c r="K164" s="82" t="str">
        <f>IFERROR(VLOOKUP(I164,'Employee Listing'!$B$2:$J$77,6,FALSE),"")</f>
        <v/>
      </c>
      <c r="L164" s="81">
        <f>PivotTables!F160</f>
        <v>0</v>
      </c>
      <c r="M164" s="81">
        <f>PivotTables!G160</f>
        <v>0</v>
      </c>
      <c r="N164" s="81">
        <f>PivotTables!H160</f>
        <v>0</v>
      </c>
      <c r="O164" s="83">
        <f>PivotTables!I160</f>
        <v>0</v>
      </c>
      <c r="P164" s="76" t="str">
        <f t="shared" si="3"/>
        <v>Yes</v>
      </c>
      <c r="Q164" s="76"/>
      <c r="R164" s="76"/>
      <c r="S164" s="76"/>
      <c r="T164" s="76"/>
      <c r="U164" s="76"/>
      <c r="V164" s="76"/>
    </row>
    <row r="165" spans="1:22" x14ac:dyDescent="0.35">
      <c r="A165" s="76"/>
      <c r="B165" s="76"/>
      <c r="C165" s="76"/>
      <c r="D165" s="76"/>
      <c r="E165" s="76"/>
      <c r="F165" s="76"/>
      <c r="G165" s="76"/>
      <c r="H165" s="76"/>
      <c r="I165" s="81" t="str">
        <f>PivotTables!J161</f>
        <v/>
      </c>
      <c r="J165" s="82">
        <f>PivotTables!E161</f>
        <v>0</v>
      </c>
      <c r="K165" s="82" t="str">
        <f>IFERROR(VLOOKUP(I165,'Employee Listing'!$B$2:$J$77,6,FALSE),"")</f>
        <v/>
      </c>
      <c r="L165" s="81">
        <f>PivotTables!F161</f>
        <v>0</v>
      </c>
      <c r="M165" s="81">
        <f>PivotTables!G161</f>
        <v>0</v>
      </c>
      <c r="N165" s="81">
        <f>PivotTables!H161</f>
        <v>0</v>
      </c>
      <c r="O165" s="83">
        <f>PivotTables!I161</f>
        <v>0</v>
      </c>
      <c r="P165" s="76" t="str">
        <f t="shared" si="3"/>
        <v>Yes</v>
      </c>
      <c r="Q165" s="76"/>
      <c r="R165" s="76"/>
      <c r="S165" s="76"/>
      <c r="T165" s="76"/>
      <c r="U165" s="76"/>
      <c r="V165" s="76"/>
    </row>
    <row r="166" spans="1:22" x14ac:dyDescent="0.35">
      <c r="A166" s="76"/>
      <c r="B166" s="76"/>
      <c r="C166" s="76"/>
      <c r="D166" s="76"/>
      <c r="E166" s="76"/>
      <c r="F166" s="76"/>
      <c r="G166" s="76"/>
      <c r="H166" s="76"/>
      <c r="I166" s="81" t="str">
        <f>PivotTables!J162</f>
        <v/>
      </c>
      <c r="J166" s="82">
        <f>PivotTables!E162</f>
        <v>0</v>
      </c>
      <c r="K166" s="82" t="str">
        <f>IFERROR(VLOOKUP(I166,'Employee Listing'!$B$2:$J$77,6,FALSE),"")</f>
        <v/>
      </c>
      <c r="L166" s="81">
        <f>PivotTables!F162</f>
        <v>0</v>
      </c>
      <c r="M166" s="81">
        <f>PivotTables!G162</f>
        <v>0</v>
      </c>
      <c r="N166" s="81">
        <f>PivotTables!H162</f>
        <v>0</v>
      </c>
      <c r="O166" s="83">
        <f>PivotTables!I162</f>
        <v>0</v>
      </c>
      <c r="P166" s="76" t="str">
        <f t="shared" si="3"/>
        <v>Yes</v>
      </c>
      <c r="Q166" s="76"/>
      <c r="R166" s="76"/>
      <c r="S166" s="76"/>
      <c r="T166" s="76"/>
      <c r="U166" s="76"/>
      <c r="V166" s="76"/>
    </row>
    <row r="167" spans="1:22" x14ac:dyDescent="0.35">
      <c r="A167" s="76"/>
      <c r="B167" s="76"/>
      <c r="C167" s="76"/>
      <c r="D167" s="76"/>
      <c r="E167" s="76"/>
      <c r="F167" s="76"/>
      <c r="G167" s="76"/>
      <c r="H167" s="76"/>
      <c r="I167" s="81" t="str">
        <f>PivotTables!J163</f>
        <v/>
      </c>
      <c r="J167" s="82">
        <f>PivotTables!E163</f>
        <v>0</v>
      </c>
      <c r="K167" s="82" t="str">
        <f>IFERROR(VLOOKUP(I167,'Employee Listing'!$B$2:$J$77,6,FALSE),"")</f>
        <v/>
      </c>
      <c r="L167" s="81">
        <f>PivotTables!F163</f>
        <v>0</v>
      </c>
      <c r="M167" s="81">
        <f>PivotTables!G163</f>
        <v>0</v>
      </c>
      <c r="N167" s="81">
        <f>PivotTables!H163</f>
        <v>0</v>
      </c>
      <c r="O167" s="83">
        <f>PivotTables!I163</f>
        <v>0</v>
      </c>
      <c r="P167" s="76" t="str">
        <f t="shared" si="3"/>
        <v>Yes</v>
      </c>
      <c r="Q167" s="76"/>
      <c r="R167" s="76"/>
      <c r="S167" s="76"/>
      <c r="T167" s="76"/>
      <c r="U167" s="76"/>
      <c r="V167" s="76"/>
    </row>
    <row r="168" spans="1:22" x14ac:dyDescent="0.35">
      <c r="A168" s="76"/>
      <c r="B168" s="76"/>
      <c r="C168" s="76"/>
      <c r="D168" s="76"/>
      <c r="E168" s="76"/>
      <c r="F168" s="76"/>
      <c r="G168" s="76"/>
      <c r="H168" s="76"/>
      <c r="I168" s="81" t="str">
        <f>PivotTables!J164</f>
        <v/>
      </c>
      <c r="J168" s="82">
        <f>PivotTables!E164</f>
        <v>0</v>
      </c>
      <c r="K168" s="82" t="str">
        <f>IFERROR(VLOOKUP(I168,'Employee Listing'!$B$2:$J$77,6,FALSE),"")</f>
        <v/>
      </c>
      <c r="L168" s="81">
        <f>PivotTables!F164</f>
        <v>0</v>
      </c>
      <c r="M168" s="81">
        <f>PivotTables!G164</f>
        <v>0</v>
      </c>
      <c r="N168" s="81">
        <f>PivotTables!H164</f>
        <v>0</v>
      </c>
      <c r="O168" s="83">
        <f>PivotTables!I164</f>
        <v>0</v>
      </c>
      <c r="P168" s="76" t="str">
        <f t="shared" si="3"/>
        <v>Yes</v>
      </c>
      <c r="Q168" s="76"/>
      <c r="R168" s="76"/>
      <c r="S168" s="76"/>
      <c r="T168" s="76"/>
      <c r="U168" s="76"/>
      <c r="V168" s="76"/>
    </row>
    <row r="169" spans="1:22" x14ac:dyDescent="0.35">
      <c r="A169" s="76"/>
      <c r="B169" s="76"/>
      <c r="C169" s="76"/>
      <c r="D169" s="76"/>
      <c r="E169" s="76"/>
      <c r="F169" s="76"/>
      <c r="G169" s="76"/>
      <c r="H169" s="76"/>
      <c r="I169" s="81" t="str">
        <f>PivotTables!J165</f>
        <v/>
      </c>
      <c r="J169" s="82">
        <f>PivotTables!E165</f>
        <v>0</v>
      </c>
      <c r="K169" s="82" t="str">
        <f>IFERROR(VLOOKUP(I169,'Employee Listing'!$B$2:$J$77,6,FALSE),"")</f>
        <v/>
      </c>
      <c r="L169" s="81">
        <f>PivotTables!F165</f>
        <v>0</v>
      </c>
      <c r="M169" s="81">
        <f>PivotTables!G165</f>
        <v>0</v>
      </c>
      <c r="N169" s="81">
        <f>PivotTables!H165</f>
        <v>0</v>
      </c>
      <c r="O169" s="83">
        <f>PivotTables!I165</f>
        <v>0</v>
      </c>
      <c r="P169" s="76" t="str">
        <f t="shared" si="3"/>
        <v>Yes</v>
      </c>
      <c r="Q169" s="76"/>
      <c r="R169" s="76"/>
      <c r="S169" s="76"/>
      <c r="T169" s="76"/>
      <c r="U169" s="76"/>
      <c r="V169" s="76"/>
    </row>
    <row r="170" spans="1:22" x14ac:dyDescent="0.35">
      <c r="A170" s="76"/>
      <c r="B170" s="76"/>
      <c r="C170" s="76"/>
      <c r="D170" s="76"/>
      <c r="E170" s="76"/>
      <c r="F170" s="76"/>
      <c r="G170" s="76"/>
      <c r="H170" s="76"/>
      <c r="I170" s="81" t="str">
        <f>PivotTables!J166</f>
        <v/>
      </c>
      <c r="J170" s="82">
        <f>PivotTables!E166</f>
        <v>0</v>
      </c>
      <c r="K170" s="82" t="str">
        <f>IFERROR(VLOOKUP(I170,'Employee Listing'!$B$2:$J$77,6,FALSE),"")</f>
        <v/>
      </c>
      <c r="L170" s="81">
        <f>PivotTables!F166</f>
        <v>0</v>
      </c>
      <c r="M170" s="81">
        <f>PivotTables!G166</f>
        <v>0</v>
      </c>
      <c r="N170" s="81">
        <f>PivotTables!H166</f>
        <v>0</v>
      </c>
      <c r="O170" s="83">
        <f>PivotTables!I166</f>
        <v>0</v>
      </c>
      <c r="P170" s="76" t="str">
        <f t="shared" si="3"/>
        <v>Yes</v>
      </c>
      <c r="Q170" s="76"/>
      <c r="R170" s="76"/>
      <c r="S170" s="76"/>
      <c r="T170" s="76"/>
      <c r="U170" s="76"/>
      <c r="V170" s="76"/>
    </row>
    <row r="171" spans="1:22" x14ac:dyDescent="0.35">
      <c r="A171" s="76"/>
      <c r="B171" s="76"/>
      <c r="C171" s="76"/>
      <c r="D171" s="76"/>
      <c r="E171" s="76"/>
      <c r="F171" s="76"/>
      <c r="G171" s="76"/>
      <c r="H171" s="76"/>
      <c r="I171" s="81" t="str">
        <f>PivotTables!J167</f>
        <v/>
      </c>
      <c r="J171" s="82">
        <f>PivotTables!E167</f>
        <v>0</v>
      </c>
      <c r="K171" s="82" t="str">
        <f>IFERROR(VLOOKUP(I171,'Employee Listing'!$B$2:$J$77,6,FALSE),"")</f>
        <v/>
      </c>
      <c r="L171" s="81">
        <f>PivotTables!F167</f>
        <v>0</v>
      </c>
      <c r="M171" s="81">
        <f>PivotTables!G167</f>
        <v>0</v>
      </c>
      <c r="N171" s="81">
        <f>PivotTables!H167</f>
        <v>0</v>
      </c>
      <c r="O171" s="83">
        <f>PivotTables!I167</f>
        <v>0</v>
      </c>
      <c r="P171" s="76" t="str">
        <f t="shared" si="3"/>
        <v>Yes</v>
      </c>
      <c r="Q171" s="76"/>
      <c r="R171" s="76"/>
      <c r="S171" s="76"/>
      <c r="T171" s="76"/>
      <c r="U171" s="76"/>
      <c r="V171" s="76"/>
    </row>
    <row r="172" spans="1:22" x14ac:dyDescent="0.35">
      <c r="A172" s="76"/>
      <c r="B172" s="76"/>
      <c r="C172" s="76"/>
      <c r="D172" s="76"/>
      <c r="E172" s="76"/>
      <c r="F172" s="76"/>
      <c r="G172" s="76"/>
      <c r="H172" s="76"/>
      <c r="I172" s="81" t="str">
        <f>PivotTables!J168</f>
        <v/>
      </c>
      <c r="J172" s="82">
        <f>PivotTables!E168</f>
        <v>0</v>
      </c>
      <c r="K172" s="82" t="str">
        <f>IFERROR(VLOOKUP(I172,'Employee Listing'!$B$2:$J$77,6,FALSE),"")</f>
        <v/>
      </c>
      <c r="L172" s="81">
        <f>PivotTables!F168</f>
        <v>0</v>
      </c>
      <c r="M172" s="81">
        <f>PivotTables!G168</f>
        <v>0</v>
      </c>
      <c r="N172" s="81">
        <f>PivotTables!H168</f>
        <v>0</v>
      </c>
      <c r="O172" s="83">
        <f>PivotTables!I168</f>
        <v>0</v>
      </c>
      <c r="P172" s="76" t="str">
        <f t="shared" si="3"/>
        <v>Yes</v>
      </c>
      <c r="Q172" s="76"/>
      <c r="R172" s="76"/>
      <c r="S172" s="76"/>
      <c r="T172" s="76"/>
      <c r="U172" s="76"/>
      <c r="V172" s="76"/>
    </row>
    <row r="173" spans="1:22" x14ac:dyDescent="0.35">
      <c r="A173" s="76"/>
      <c r="B173" s="76"/>
      <c r="C173" s="76"/>
      <c r="D173" s="76"/>
      <c r="E173" s="76"/>
      <c r="F173" s="76"/>
      <c r="G173" s="76"/>
      <c r="H173" s="76"/>
      <c r="I173" s="81" t="str">
        <f>PivotTables!J169</f>
        <v/>
      </c>
      <c r="J173" s="82">
        <f>PivotTables!E169</f>
        <v>0</v>
      </c>
      <c r="K173" s="82" t="str">
        <f>IFERROR(VLOOKUP(I173,'Employee Listing'!$B$2:$J$77,6,FALSE),"")</f>
        <v/>
      </c>
      <c r="L173" s="81">
        <f>PivotTables!F169</f>
        <v>0</v>
      </c>
      <c r="M173" s="81">
        <f>PivotTables!G169</f>
        <v>0</v>
      </c>
      <c r="N173" s="81">
        <f>PivotTables!H169</f>
        <v>0</v>
      </c>
      <c r="O173" s="83">
        <f>PivotTables!I169</f>
        <v>0</v>
      </c>
      <c r="P173" s="76" t="str">
        <f t="shared" si="3"/>
        <v>Yes</v>
      </c>
      <c r="Q173" s="76"/>
      <c r="R173" s="76"/>
      <c r="S173" s="76"/>
      <c r="T173" s="76"/>
      <c r="U173" s="76"/>
      <c r="V173" s="76"/>
    </row>
    <row r="174" spans="1:22" x14ac:dyDescent="0.35">
      <c r="A174" s="76"/>
      <c r="B174" s="76"/>
      <c r="C174" s="76"/>
      <c r="D174" s="76"/>
      <c r="E174" s="76"/>
      <c r="F174" s="76"/>
      <c r="G174" s="76"/>
      <c r="H174" s="76"/>
      <c r="I174" s="81" t="str">
        <f>PivotTables!J170</f>
        <v/>
      </c>
      <c r="J174" s="82">
        <f>PivotTables!E170</f>
        <v>0</v>
      </c>
      <c r="K174" s="82" t="str">
        <f>IFERROR(VLOOKUP(I174,'Employee Listing'!$B$2:$J$77,6,FALSE),"")</f>
        <v/>
      </c>
      <c r="L174" s="81">
        <f>PivotTables!F170</f>
        <v>0</v>
      </c>
      <c r="M174" s="81">
        <f>PivotTables!G170</f>
        <v>0</v>
      </c>
      <c r="N174" s="81">
        <f>PivotTables!H170</f>
        <v>0</v>
      </c>
      <c r="O174" s="83">
        <f>PivotTables!I170</f>
        <v>0</v>
      </c>
      <c r="P174" s="76" t="str">
        <f t="shared" si="3"/>
        <v>Yes</v>
      </c>
      <c r="Q174" s="76"/>
      <c r="R174" s="76"/>
      <c r="S174" s="76"/>
      <c r="T174" s="76"/>
      <c r="U174" s="76"/>
      <c r="V174" s="76"/>
    </row>
    <row r="175" spans="1:22" x14ac:dyDescent="0.35">
      <c r="A175" s="76"/>
      <c r="B175" s="76"/>
      <c r="C175" s="76"/>
      <c r="D175" s="76"/>
      <c r="E175" s="76"/>
      <c r="F175" s="76"/>
      <c r="G175" s="76"/>
      <c r="H175" s="76"/>
      <c r="I175" s="81" t="str">
        <f>PivotTables!J171</f>
        <v/>
      </c>
      <c r="J175" s="82">
        <f>PivotTables!E171</f>
        <v>0</v>
      </c>
      <c r="K175" s="82" t="str">
        <f>IFERROR(VLOOKUP(I175,'Employee Listing'!$B$2:$J$77,6,FALSE),"")</f>
        <v/>
      </c>
      <c r="L175" s="81">
        <f>PivotTables!F171</f>
        <v>0</v>
      </c>
      <c r="M175" s="81">
        <f>PivotTables!G171</f>
        <v>0</v>
      </c>
      <c r="N175" s="81">
        <f>PivotTables!H171</f>
        <v>0</v>
      </c>
      <c r="O175" s="83">
        <f>PivotTables!I171</f>
        <v>0</v>
      </c>
      <c r="P175" s="76" t="str">
        <f t="shared" si="3"/>
        <v>Yes</v>
      </c>
      <c r="Q175" s="76"/>
      <c r="R175" s="76"/>
      <c r="S175" s="76"/>
      <c r="T175" s="76"/>
      <c r="U175" s="76"/>
      <c r="V175" s="76"/>
    </row>
    <row r="176" spans="1:22" x14ac:dyDescent="0.35">
      <c r="A176" s="76"/>
      <c r="B176" s="76"/>
      <c r="C176" s="76"/>
      <c r="D176" s="76"/>
      <c r="E176" s="76"/>
      <c r="F176" s="76"/>
      <c r="G176" s="76"/>
      <c r="H176" s="76"/>
      <c r="I176" s="81" t="str">
        <f>PivotTables!J172</f>
        <v/>
      </c>
      <c r="J176" s="82">
        <f>PivotTables!E172</f>
        <v>0</v>
      </c>
      <c r="K176" s="82" t="str">
        <f>IFERROR(VLOOKUP(I176,'Employee Listing'!$B$2:$J$77,6,FALSE),"")</f>
        <v/>
      </c>
      <c r="L176" s="81">
        <f>PivotTables!F172</f>
        <v>0</v>
      </c>
      <c r="M176" s="81">
        <f>PivotTables!G172</f>
        <v>0</v>
      </c>
      <c r="N176" s="81">
        <f>PivotTables!H172</f>
        <v>0</v>
      </c>
      <c r="O176" s="83">
        <f>PivotTables!I172</f>
        <v>0</v>
      </c>
      <c r="P176" s="76" t="str">
        <f t="shared" si="3"/>
        <v>Yes</v>
      </c>
      <c r="Q176" s="76"/>
      <c r="R176" s="76"/>
      <c r="S176" s="76"/>
      <c r="T176" s="76"/>
      <c r="U176" s="76"/>
      <c r="V176" s="76"/>
    </row>
    <row r="177" spans="1:22" x14ac:dyDescent="0.35">
      <c r="A177" s="76"/>
      <c r="B177" s="76"/>
      <c r="C177" s="76"/>
      <c r="D177" s="76"/>
      <c r="E177" s="76"/>
      <c r="F177" s="76"/>
      <c r="G177" s="76"/>
      <c r="H177" s="76"/>
      <c r="I177" s="81" t="str">
        <f>PivotTables!J173</f>
        <v/>
      </c>
      <c r="J177" s="82">
        <f>PivotTables!E173</f>
        <v>0</v>
      </c>
      <c r="K177" s="82" t="str">
        <f>IFERROR(VLOOKUP(I177,'Employee Listing'!$B$2:$J$77,6,FALSE),"")</f>
        <v/>
      </c>
      <c r="L177" s="81">
        <f>PivotTables!F173</f>
        <v>0</v>
      </c>
      <c r="M177" s="81">
        <f>PivotTables!G173</f>
        <v>0</v>
      </c>
      <c r="N177" s="81">
        <f>PivotTables!H173</f>
        <v>0</v>
      </c>
      <c r="O177" s="83">
        <f>PivotTables!I173</f>
        <v>0</v>
      </c>
      <c r="P177" s="76" t="str">
        <f t="shared" si="3"/>
        <v>Yes</v>
      </c>
      <c r="Q177" s="76"/>
      <c r="R177" s="76"/>
      <c r="S177" s="76"/>
      <c r="T177" s="76"/>
      <c r="U177" s="76"/>
      <c r="V177" s="76"/>
    </row>
    <row r="178" spans="1:22" x14ac:dyDescent="0.35">
      <c r="A178" s="76"/>
      <c r="B178" s="76"/>
      <c r="C178" s="76"/>
      <c r="D178" s="76"/>
      <c r="E178" s="76"/>
      <c r="F178" s="76"/>
      <c r="G178" s="76"/>
      <c r="H178" s="76"/>
      <c r="I178" s="81" t="str">
        <f>PivotTables!J174</f>
        <v/>
      </c>
      <c r="J178" s="82">
        <f>PivotTables!E174</f>
        <v>0</v>
      </c>
      <c r="K178" s="82" t="str">
        <f>IFERROR(VLOOKUP(I178,'Employee Listing'!$B$2:$J$77,6,FALSE),"")</f>
        <v/>
      </c>
      <c r="L178" s="81">
        <f>PivotTables!F174</f>
        <v>0</v>
      </c>
      <c r="M178" s="81">
        <f>PivotTables!G174</f>
        <v>0</v>
      </c>
      <c r="N178" s="81">
        <f>PivotTables!H174</f>
        <v>0</v>
      </c>
      <c r="O178" s="83">
        <f>PivotTables!I174</f>
        <v>0</v>
      </c>
      <c r="P178" s="76" t="str">
        <f t="shared" si="3"/>
        <v>Yes</v>
      </c>
      <c r="Q178" s="76"/>
      <c r="R178" s="76"/>
      <c r="S178" s="76"/>
      <c r="T178" s="76"/>
      <c r="U178" s="76"/>
      <c r="V178" s="76"/>
    </row>
    <row r="179" spans="1:22" x14ac:dyDescent="0.35">
      <c r="A179" s="76"/>
      <c r="B179" s="76"/>
      <c r="C179" s="76"/>
      <c r="D179" s="76"/>
      <c r="E179" s="76"/>
      <c r="F179" s="76"/>
      <c r="G179" s="76"/>
      <c r="H179" s="76"/>
      <c r="I179" s="81" t="str">
        <f>PivotTables!J175</f>
        <v/>
      </c>
      <c r="J179" s="82">
        <f>PivotTables!E175</f>
        <v>0</v>
      </c>
      <c r="K179" s="82" t="str">
        <f>IFERROR(VLOOKUP(I179,'Employee Listing'!$B$2:$J$77,6,FALSE),"")</f>
        <v/>
      </c>
      <c r="L179" s="81">
        <f>PivotTables!F175</f>
        <v>0</v>
      </c>
      <c r="M179" s="81">
        <f>PivotTables!G175</f>
        <v>0</v>
      </c>
      <c r="N179" s="81">
        <f>PivotTables!H175</f>
        <v>0</v>
      </c>
      <c r="O179" s="83">
        <f>PivotTables!I175</f>
        <v>0</v>
      </c>
      <c r="P179" s="76" t="str">
        <f t="shared" si="3"/>
        <v>Yes</v>
      </c>
      <c r="Q179" s="76"/>
      <c r="R179" s="76"/>
      <c r="S179" s="76"/>
      <c r="T179" s="76"/>
      <c r="U179" s="76"/>
      <c r="V179" s="76"/>
    </row>
    <row r="180" spans="1:22" x14ac:dyDescent="0.35">
      <c r="A180" s="76"/>
      <c r="B180" s="76"/>
      <c r="C180" s="76"/>
      <c r="D180" s="76"/>
      <c r="E180" s="76"/>
      <c r="F180" s="76"/>
      <c r="G180" s="76"/>
      <c r="H180" s="76"/>
      <c r="I180" s="81" t="str">
        <f>PivotTables!J176</f>
        <v/>
      </c>
      <c r="J180" s="82">
        <f>PivotTables!E176</f>
        <v>0</v>
      </c>
      <c r="K180" s="82" t="str">
        <f>IFERROR(VLOOKUP(I180,'Employee Listing'!$B$2:$J$77,6,FALSE),"")</f>
        <v/>
      </c>
      <c r="L180" s="81">
        <f>PivotTables!F176</f>
        <v>0</v>
      </c>
      <c r="M180" s="81">
        <f>PivotTables!G176</f>
        <v>0</v>
      </c>
      <c r="N180" s="81">
        <f>PivotTables!H176</f>
        <v>0</v>
      </c>
      <c r="O180" s="83">
        <f>PivotTables!I176</f>
        <v>0</v>
      </c>
      <c r="P180" s="76" t="str">
        <f t="shared" si="3"/>
        <v>Yes</v>
      </c>
      <c r="Q180" s="76"/>
      <c r="R180" s="76"/>
      <c r="S180" s="76"/>
      <c r="T180" s="76"/>
      <c r="U180" s="76"/>
      <c r="V180" s="76"/>
    </row>
    <row r="181" spans="1:22" x14ac:dyDescent="0.35">
      <c r="A181" s="76"/>
      <c r="B181" s="76"/>
      <c r="C181" s="76"/>
      <c r="D181" s="76"/>
      <c r="E181" s="76"/>
      <c r="F181" s="76"/>
      <c r="G181" s="76"/>
      <c r="H181" s="76"/>
      <c r="I181" s="81" t="str">
        <f>PivotTables!J177</f>
        <v/>
      </c>
      <c r="J181" s="82">
        <f>PivotTables!E177</f>
        <v>0</v>
      </c>
      <c r="K181" s="82" t="str">
        <f>IFERROR(VLOOKUP(I181,'Employee Listing'!$B$2:$J$77,6,FALSE),"")</f>
        <v/>
      </c>
      <c r="L181" s="81">
        <f>PivotTables!F177</f>
        <v>0</v>
      </c>
      <c r="M181" s="81">
        <f>PivotTables!G177</f>
        <v>0</v>
      </c>
      <c r="N181" s="81">
        <f>PivotTables!H177</f>
        <v>0</v>
      </c>
      <c r="O181" s="83">
        <f>PivotTables!I177</f>
        <v>0</v>
      </c>
      <c r="P181" s="76" t="str">
        <f t="shared" si="3"/>
        <v>Yes</v>
      </c>
      <c r="Q181" s="76"/>
      <c r="R181" s="76"/>
      <c r="S181" s="76"/>
      <c r="T181" s="76"/>
      <c r="U181" s="76"/>
      <c r="V181" s="76"/>
    </row>
    <row r="182" spans="1:22" x14ac:dyDescent="0.35">
      <c r="A182" s="76"/>
      <c r="B182" s="76"/>
      <c r="C182" s="76"/>
      <c r="D182" s="76"/>
      <c r="E182" s="76"/>
      <c r="F182" s="76"/>
      <c r="G182" s="76"/>
      <c r="H182" s="76"/>
      <c r="I182" s="81" t="str">
        <f>PivotTables!J178</f>
        <v/>
      </c>
      <c r="J182" s="82">
        <f>PivotTables!E178</f>
        <v>0</v>
      </c>
      <c r="K182" s="82" t="str">
        <f>IFERROR(VLOOKUP(I182,'Employee Listing'!$B$2:$J$77,6,FALSE),"")</f>
        <v/>
      </c>
      <c r="L182" s="81">
        <f>PivotTables!F178</f>
        <v>0</v>
      </c>
      <c r="M182" s="81">
        <f>PivotTables!G178</f>
        <v>0</v>
      </c>
      <c r="N182" s="81">
        <f>PivotTables!H178</f>
        <v>0</v>
      </c>
      <c r="O182" s="83">
        <f>PivotTables!I178</f>
        <v>0</v>
      </c>
      <c r="P182" s="76" t="str">
        <f t="shared" si="3"/>
        <v>Yes</v>
      </c>
      <c r="Q182" s="76"/>
      <c r="R182" s="76"/>
      <c r="S182" s="76"/>
      <c r="T182" s="76"/>
      <c r="U182" s="76"/>
      <c r="V182" s="76"/>
    </row>
    <row r="183" spans="1:22" x14ac:dyDescent="0.35">
      <c r="A183" s="76"/>
      <c r="B183" s="76"/>
      <c r="C183" s="76"/>
      <c r="D183" s="76"/>
      <c r="E183" s="76"/>
      <c r="F183" s="76"/>
      <c r="G183" s="76"/>
      <c r="H183" s="76"/>
      <c r="I183" s="81" t="str">
        <f>PivotTables!J179</f>
        <v/>
      </c>
      <c r="J183" s="82">
        <f>PivotTables!E179</f>
        <v>0</v>
      </c>
      <c r="K183" s="82" t="str">
        <f>IFERROR(VLOOKUP(I183,'Employee Listing'!$B$2:$J$77,6,FALSE),"")</f>
        <v/>
      </c>
      <c r="L183" s="81">
        <f>PivotTables!F179</f>
        <v>0</v>
      </c>
      <c r="M183" s="81">
        <f>PivotTables!G179</f>
        <v>0</v>
      </c>
      <c r="N183" s="81">
        <f>PivotTables!H179</f>
        <v>0</v>
      </c>
      <c r="O183" s="83">
        <f>PivotTables!I179</f>
        <v>0</v>
      </c>
      <c r="P183" s="76" t="str">
        <f t="shared" si="3"/>
        <v>Yes</v>
      </c>
      <c r="Q183" s="76"/>
      <c r="R183" s="76"/>
      <c r="S183" s="76"/>
      <c r="T183" s="76"/>
      <c r="U183" s="76"/>
      <c r="V183" s="76"/>
    </row>
    <row r="184" spans="1:22" x14ac:dyDescent="0.35">
      <c r="A184" s="76"/>
      <c r="B184" s="76"/>
      <c r="C184" s="76"/>
      <c r="D184" s="76"/>
      <c r="E184" s="76"/>
      <c r="F184" s="76"/>
      <c r="G184" s="76"/>
      <c r="H184" s="76"/>
      <c r="I184" s="81" t="str">
        <f>PivotTables!J180</f>
        <v/>
      </c>
      <c r="J184" s="82">
        <f>PivotTables!E180</f>
        <v>0</v>
      </c>
      <c r="K184" s="82" t="str">
        <f>IFERROR(VLOOKUP(I184,'Employee Listing'!$B$2:$J$77,6,FALSE),"")</f>
        <v/>
      </c>
      <c r="L184" s="81">
        <f>PivotTables!F180</f>
        <v>0</v>
      </c>
      <c r="M184" s="81">
        <f>PivotTables!G180</f>
        <v>0</v>
      </c>
      <c r="N184" s="81">
        <f>PivotTables!H180</f>
        <v>0</v>
      </c>
      <c r="O184" s="83">
        <f>PivotTables!I180</f>
        <v>0</v>
      </c>
      <c r="P184" s="76" t="str">
        <f t="shared" si="3"/>
        <v>Yes</v>
      </c>
      <c r="Q184" s="76"/>
      <c r="R184" s="76"/>
      <c r="S184" s="76"/>
      <c r="T184" s="76"/>
      <c r="U184" s="76"/>
      <c r="V184" s="76"/>
    </row>
    <row r="185" spans="1:22" x14ac:dyDescent="0.35">
      <c r="A185" s="76"/>
      <c r="B185" s="76"/>
      <c r="C185" s="76"/>
      <c r="D185" s="76"/>
      <c r="E185" s="76"/>
      <c r="F185" s="76"/>
      <c r="G185" s="76"/>
      <c r="H185" s="76"/>
      <c r="I185" s="81" t="str">
        <f>PivotTables!J181</f>
        <v/>
      </c>
      <c r="J185" s="82">
        <f>PivotTables!E181</f>
        <v>0</v>
      </c>
      <c r="K185" s="82" t="str">
        <f>IFERROR(VLOOKUP(I185,'Employee Listing'!$B$2:$J$77,6,FALSE),"")</f>
        <v/>
      </c>
      <c r="L185" s="81">
        <f>PivotTables!F181</f>
        <v>0</v>
      </c>
      <c r="M185" s="81">
        <f>PivotTables!G181</f>
        <v>0</v>
      </c>
      <c r="N185" s="81">
        <f>PivotTables!H181</f>
        <v>0</v>
      </c>
      <c r="O185" s="83">
        <f>PivotTables!I181</f>
        <v>0</v>
      </c>
      <c r="P185" s="76" t="str">
        <f t="shared" si="3"/>
        <v>Yes</v>
      </c>
      <c r="Q185" s="76"/>
      <c r="R185" s="76"/>
      <c r="S185" s="76"/>
      <c r="T185" s="76"/>
      <c r="U185" s="76"/>
      <c r="V185" s="76"/>
    </row>
    <row r="186" spans="1:22" x14ac:dyDescent="0.35">
      <c r="A186" s="76"/>
      <c r="B186" s="76"/>
      <c r="C186" s="76"/>
      <c r="D186" s="76"/>
      <c r="E186" s="76"/>
      <c r="F186" s="76"/>
      <c r="G186" s="76"/>
      <c r="H186" s="76"/>
      <c r="I186" s="81" t="str">
        <f>PivotTables!J182</f>
        <v/>
      </c>
      <c r="J186" s="82">
        <f>PivotTables!E182</f>
        <v>0</v>
      </c>
      <c r="K186" s="82" t="str">
        <f>IFERROR(VLOOKUP(I186,'Employee Listing'!$B$2:$J$77,6,FALSE),"")</f>
        <v/>
      </c>
      <c r="L186" s="81">
        <f>PivotTables!F182</f>
        <v>0</v>
      </c>
      <c r="M186" s="81">
        <f>PivotTables!G182</f>
        <v>0</v>
      </c>
      <c r="N186" s="81">
        <f>PivotTables!H182</f>
        <v>0</v>
      </c>
      <c r="O186" s="83">
        <f>PivotTables!I182</f>
        <v>0</v>
      </c>
      <c r="P186" s="76" t="str">
        <f t="shared" si="3"/>
        <v>Yes</v>
      </c>
      <c r="Q186" s="76"/>
      <c r="R186" s="76"/>
      <c r="S186" s="76"/>
      <c r="T186" s="76"/>
      <c r="U186" s="76"/>
      <c r="V186" s="76"/>
    </row>
    <row r="187" spans="1:22" x14ac:dyDescent="0.35">
      <c r="A187" s="76"/>
      <c r="B187" s="76"/>
      <c r="C187" s="76"/>
      <c r="D187" s="76"/>
      <c r="E187" s="76"/>
      <c r="F187" s="76"/>
      <c r="G187" s="76"/>
      <c r="H187" s="76"/>
      <c r="I187" s="81" t="str">
        <f>PivotTables!J183</f>
        <v/>
      </c>
      <c r="J187" s="82">
        <f>PivotTables!E183</f>
        <v>0</v>
      </c>
      <c r="K187" s="82" t="str">
        <f>IFERROR(VLOOKUP(I187,'Employee Listing'!$B$2:$J$77,6,FALSE),"")</f>
        <v/>
      </c>
      <c r="L187" s="81">
        <f>PivotTables!F183</f>
        <v>0</v>
      </c>
      <c r="M187" s="81">
        <f>PivotTables!G183</f>
        <v>0</v>
      </c>
      <c r="N187" s="81">
        <f>PivotTables!H183</f>
        <v>0</v>
      </c>
      <c r="O187" s="83">
        <f>PivotTables!I183</f>
        <v>0</v>
      </c>
      <c r="P187" s="76" t="str">
        <f t="shared" si="3"/>
        <v>Yes</v>
      </c>
      <c r="Q187" s="76"/>
      <c r="R187" s="76"/>
      <c r="S187" s="76"/>
      <c r="T187" s="76"/>
      <c r="U187" s="76"/>
      <c r="V187" s="76"/>
    </row>
    <row r="188" spans="1:22" x14ac:dyDescent="0.35">
      <c r="A188" s="76"/>
      <c r="B188" s="76"/>
      <c r="C188" s="76"/>
      <c r="D188" s="76"/>
      <c r="E188" s="76"/>
      <c r="F188" s="76"/>
      <c r="G188" s="76"/>
      <c r="H188" s="76"/>
      <c r="I188" s="81" t="str">
        <f>PivotTables!J184</f>
        <v/>
      </c>
      <c r="J188" s="82">
        <f>PivotTables!E184</f>
        <v>0</v>
      </c>
      <c r="K188" s="82" t="str">
        <f>IFERROR(VLOOKUP(I188,'Employee Listing'!$B$2:$J$77,6,FALSE),"")</f>
        <v/>
      </c>
      <c r="L188" s="81">
        <f>PivotTables!F184</f>
        <v>0</v>
      </c>
      <c r="M188" s="81">
        <f>PivotTables!G184</f>
        <v>0</v>
      </c>
      <c r="N188" s="81">
        <f>PivotTables!H184</f>
        <v>0</v>
      </c>
      <c r="O188" s="83">
        <f>PivotTables!I184</f>
        <v>0</v>
      </c>
      <c r="P188" s="76" t="str">
        <f t="shared" si="3"/>
        <v>Yes</v>
      </c>
      <c r="Q188" s="76"/>
      <c r="R188" s="76"/>
      <c r="S188" s="76"/>
      <c r="T188" s="76"/>
      <c r="U188" s="76"/>
      <c r="V188" s="76"/>
    </row>
    <row r="189" spans="1:22" x14ac:dyDescent="0.35">
      <c r="A189" s="76"/>
      <c r="B189" s="76"/>
      <c r="C189" s="76"/>
      <c r="D189" s="76"/>
      <c r="E189" s="76"/>
      <c r="F189" s="76"/>
      <c r="G189" s="76"/>
      <c r="H189" s="76"/>
      <c r="I189" s="81" t="str">
        <f>PivotTables!J185</f>
        <v/>
      </c>
      <c r="J189" s="82">
        <f>PivotTables!E185</f>
        <v>0</v>
      </c>
      <c r="K189" s="82" t="str">
        <f>IFERROR(VLOOKUP(I189,'Employee Listing'!$B$2:$J$77,6,FALSE),"")</f>
        <v/>
      </c>
      <c r="L189" s="81">
        <f>PivotTables!F185</f>
        <v>0</v>
      </c>
      <c r="M189" s="81">
        <f>PivotTables!G185</f>
        <v>0</v>
      </c>
      <c r="N189" s="81">
        <f>PivotTables!H185</f>
        <v>0</v>
      </c>
      <c r="O189" s="83">
        <f>PivotTables!I185</f>
        <v>0</v>
      </c>
      <c r="P189" s="76" t="str">
        <f t="shared" si="3"/>
        <v>Yes</v>
      </c>
      <c r="Q189" s="76"/>
      <c r="R189" s="76"/>
      <c r="S189" s="76"/>
      <c r="T189" s="76"/>
      <c r="U189" s="76"/>
      <c r="V189" s="76"/>
    </row>
    <row r="190" spans="1:22" x14ac:dyDescent="0.35">
      <c r="A190" s="76"/>
      <c r="B190" s="76"/>
      <c r="C190" s="76"/>
      <c r="D190" s="76"/>
      <c r="E190" s="76"/>
      <c r="F190" s="76"/>
      <c r="G190" s="76"/>
      <c r="H190" s="76"/>
      <c r="I190" s="81" t="str">
        <f>PivotTables!J186</f>
        <v/>
      </c>
      <c r="J190" s="82">
        <f>PivotTables!E186</f>
        <v>0</v>
      </c>
      <c r="K190" s="82" t="str">
        <f>IFERROR(VLOOKUP(I190,'Employee Listing'!$B$2:$J$77,6,FALSE),"")</f>
        <v/>
      </c>
      <c r="L190" s="81">
        <f>PivotTables!F186</f>
        <v>0</v>
      </c>
      <c r="M190" s="81">
        <f>PivotTables!G186</f>
        <v>0</v>
      </c>
      <c r="N190" s="81">
        <f>PivotTables!H186</f>
        <v>0</v>
      </c>
      <c r="O190" s="83">
        <f>PivotTables!I186</f>
        <v>0</v>
      </c>
      <c r="P190" s="76" t="str">
        <f t="shared" si="3"/>
        <v>Yes</v>
      </c>
      <c r="Q190" s="76"/>
      <c r="R190" s="76"/>
      <c r="S190" s="76"/>
      <c r="T190" s="76"/>
      <c r="U190" s="76"/>
      <c r="V190" s="76"/>
    </row>
    <row r="191" spans="1:22" x14ac:dyDescent="0.35">
      <c r="A191" s="76"/>
      <c r="B191" s="76"/>
      <c r="C191" s="76"/>
      <c r="D191" s="76"/>
      <c r="E191" s="76"/>
      <c r="F191" s="76"/>
      <c r="G191" s="76"/>
      <c r="H191" s="76"/>
      <c r="I191" s="81" t="str">
        <f>PivotTables!J187</f>
        <v/>
      </c>
      <c r="J191" s="82">
        <f>PivotTables!E187</f>
        <v>0</v>
      </c>
      <c r="K191" s="82" t="str">
        <f>IFERROR(VLOOKUP(I191,'Employee Listing'!$B$2:$J$77,6,FALSE),"")</f>
        <v/>
      </c>
      <c r="L191" s="81">
        <f>PivotTables!F187</f>
        <v>0</v>
      </c>
      <c r="M191" s="81">
        <f>PivotTables!G187</f>
        <v>0</v>
      </c>
      <c r="N191" s="81">
        <f>PivotTables!H187</f>
        <v>0</v>
      </c>
      <c r="O191" s="83">
        <f>PivotTables!I187</f>
        <v>0</v>
      </c>
      <c r="P191" s="76" t="str">
        <f t="shared" si="3"/>
        <v>Yes</v>
      </c>
      <c r="Q191" s="76"/>
      <c r="R191" s="76"/>
      <c r="S191" s="76"/>
      <c r="T191" s="76"/>
      <c r="U191" s="76"/>
      <c r="V191" s="76"/>
    </row>
    <row r="192" spans="1:22" x14ac:dyDescent="0.35">
      <c r="A192" s="76"/>
      <c r="B192" s="76"/>
      <c r="C192" s="76"/>
      <c r="D192" s="76"/>
      <c r="E192" s="76"/>
      <c r="F192" s="76"/>
      <c r="G192" s="76"/>
      <c r="H192" s="76"/>
      <c r="I192" s="81" t="str">
        <f>PivotTables!J188</f>
        <v/>
      </c>
      <c r="J192" s="82">
        <f>PivotTables!E188</f>
        <v>0</v>
      </c>
      <c r="K192" s="82" t="str">
        <f>IFERROR(VLOOKUP(I192,'Employee Listing'!$B$2:$J$77,6,FALSE),"")</f>
        <v/>
      </c>
      <c r="L192" s="81">
        <f>PivotTables!F188</f>
        <v>0</v>
      </c>
      <c r="M192" s="81">
        <f>PivotTables!G188</f>
        <v>0</v>
      </c>
      <c r="N192" s="81">
        <f>PivotTables!H188</f>
        <v>0</v>
      </c>
      <c r="O192" s="83">
        <f>PivotTables!I188</f>
        <v>0</v>
      </c>
      <c r="P192" s="76" t="str">
        <f t="shared" si="3"/>
        <v>Yes</v>
      </c>
      <c r="Q192" s="76"/>
      <c r="R192" s="76"/>
      <c r="S192" s="76"/>
      <c r="T192" s="76"/>
      <c r="U192" s="76"/>
      <c r="V192" s="76"/>
    </row>
    <row r="193" spans="1:22" x14ac:dyDescent="0.35">
      <c r="A193" s="76"/>
      <c r="B193" s="76"/>
      <c r="C193" s="76"/>
      <c r="D193" s="76"/>
      <c r="E193" s="76"/>
      <c r="F193" s="76"/>
      <c r="G193" s="76"/>
      <c r="H193" s="76"/>
      <c r="I193" s="81" t="str">
        <f>PivotTables!J189</f>
        <v/>
      </c>
      <c r="J193" s="82">
        <f>PivotTables!E189</f>
        <v>0</v>
      </c>
      <c r="K193" s="82" t="str">
        <f>IFERROR(VLOOKUP(I193,'Employee Listing'!$B$2:$J$77,6,FALSE),"")</f>
        <v/>
      </c>
      <c r="L193" s="81">
        <f>PivotTables!F189</f>
        <v>0</v>
      </c>
      <c r="M193" s="81">
        <f>PivotTables!G189</f>
        <v>0</v>
      </c>
      <c r="N193" s="81">
        <f>PivotTables!H189</f>
        <v>0</v>
      </c>
      <c r="O193" s="83">
        <f>PivotTables!I189</f>
        <v>0</v>
      </c>
      <c r="P193" s="76" t="str">
        <f t="shared" si="3"/>
        <v>Yes</v>
      </c>
      <c r="Q193" s="76"/>
      <c r="R193" s="76"/>
      <c r="S193" s="76"/>
      <c r="T193" s="76"/>
      <c r="U193" s="76"/>
      <c r="V193" s="76"/>
    </row>
    <row r="194" spans="1:22" x14ac:dyDescent="0.35">
      <c r="A194" s="76"/>
      <c r="B194" s="76"/>
      <c r="C194" s="76"/>
      <c r="D194" s="76"/>
      <c r="E194" s="76"/>
      <c r="F194" s="76"/>
      <c r="G194" s="76"/>
      <c r="H194" s="76"/>
      <c r="I194" s="81" t="str">
        <f>PivotTables!J190</f>
        <v/>
      </c>
      <c r="J194" s="82">
        <f>PivotTables!E190</f>
        <v>0</v>
      </c>
      <c r="K194" s="82" t="str">
        <f>IFERROR(VLOOKUP(I194,'Employee Listing'!$B$2:$J$77,6,FALSE),"")</f>
        <v/>
      </c>
      <c r="L194" s="81">
        <f>PivotTables!F190</f>
        <v>0</v>
      </c>
      <c r="M194" s="81">
        <f>PivotTables!G190</f>
        <v>0</v>
      </c>
      <c r="N194" s="81">
        <f>PivotTables!H190</f>
        <v>0</v>
      </c>
      <c r="O194" s="83">
        <f>PivotTables!I190</f>
        <v>0</v>
      </c>
      <c r="P194" s="76" t="str">
        <f t="shared" si="3"/>
        <v>Yes</v>
      </c>
      <c r="Q194" s="76"/>
      <c r="R194" s="76"/>
      <c r="S194" s="76"/>
      <c r="T194" s="76"/>
      <c r="U194" s="76"/>
      <c r="V194" s="76"/>
    </row>
    <row r="195" spans="1:22" x14ac:dyDescent="0.35">
      <c r="A195" s="76"/>
      <c r="B195" s="76"/>
      <c r="C195" s="76"/>
      <c r="D195" s="76"/>
      <c r="E195" s="76"/>
      <c r="F195" s="76"/>
      <c r="G195" s="76"/>
      <c r="H195" s="76"/>
      <c r="I195" s="81" t="str">
        <f>PivotTables!J191</f>
        <v/>
      </c>
      <c r="J195" s="82">
        <f>PivotTables!E191</f>
        <v>0</v>
      </c>
      <c r="K195" s="82" t="str">
        <f>IFERROR(VLOOKUP(I195,'Employee Listing'!$B$2:$J$77,6,FALSE),"")</f>
        <v/>
      </c>
      <c r="L195" s="81">
        <f>PivotTables!F191</f>
        <v>0</v>
      </c>
      <c r="M195" s="81">
        <f>PivotTables!G191</f>
        <v>0</v>
      </c>
      <c r="N195" s="81">
        <f>PivotTables!H191</f>
        <v>0</v>
      </c>
      <c r="O195" s="83">
        <f>PivotTables!I191</f>
        <v>0</v>
      </c>
      <c r="P195" s="76" t="str">
        <f t="shared" si="3"/>
        <v>Yes</v>
      </c>
      <c r="Q195" s="76"/>
      <c r="R195" s="76"/>
      <c r="S195" s="76"/>
      <c r="T195" s="76"/>
      <c r="U195" s="76"/>
      <c r="V195" s="76"/>
    </row>
    <row r="196" spans="1:22" x14ac:dyDescent="0.35">
      <c r="A196" s="76"/>
      <c r="B196" s="76"/>
      <c r="C196" s="76"/>
      <c r="D196" s="76"/>
      <c r="E196" s="76"/>
      <c r="F196" s="76"/>
      <c r="G196" s="76"/>
      <c r="H196" s="76"/>
      <c r="I196" s="81" t="str">
        <f>PivotTables!J192</f>
        <v/>
      </c>
      <c r="J196" s="82">
        <f>PivotTables!E192</f>
        <v>0</v>
      </c>
      <c r="K196" s="82" t="str">
        <f>IFERROR(VLOOKUP(I196,'Employee Listing'!$B$2:$J$77,6,FALSE),"")</f>
        <v/>
      </c>
      <c r="L196" s="81">
        <f>PivotTables!F192</f>
        <v>0</v>
      </c>
      <c r="M196" s="81">
        <f>PivotTables!G192</f>
        <v>0</v>
      </c>
      <c r="N196" s="81">
        <f>PivotTables!H192</f>
        <v>0</v>
      </c>
      <c r="O196" s="83">
        <f>PivotTables!I192</f>
        <v>0</v>
      </c>
      <c r="P196" s="76" t="str">
        <f t="shared" si="3"/>
        <v>Yes</v>
      </c>
      <c r="Q196" s="76"/>
      <c r="R196" s="76"/>
      <c r="S196" s="76"/>
      <c r="T196" s="76"/>
      <c r="U196" s="76"/>
      <c r="V196" s="76"/>
    </row>
    <row r="197" spans="1:22" x14ac:dyDescent="0.35">
      <c r="A197" s="76"/>
      <c r="B197" s="76"/>
      <c r="C197" s="76"/>
      <c r="D197" s="76"/>
      <c r="E197" s="76"/>
      <c r="F197" s="76"/>
      <c r="G197" s="76"/>
      <c r="H197" s="76"/>
      <c r="I197" s="81" t="str">
        <f>PivotTables!J193</f>
        <v/>
      </c>
      <c r="J197" s="82">
        <f>PivotTables!E193</f>
        <v>0</v>
      </c>
      <c r="K197" s="82" t="str">
        <f>IFERROR(VLOOKUP(I197,'Employee Listing'!$B$2:$J$77,6,FALSE),"")</f>
        <v/>
      </c>
      <c r="L197" s="81">
        <f>PivotTables!F193</f>
        <v>0</v>
      </c>
      <c r="M197" s="81">
        <f>PivotTables!G193</f>
        <v>0</v>
      </c>
      <c r="N197" s="81">
        <f>PivotTables!H193</f>
        <v>0</v>
      </c>
      <c r="O197" s="83">
        <f>PivotTables!I193</f>
        <v>0</v>
      </c>
      <c r="P197" s="76" t="str">
        <f t="shared" si="3"/>
        <v>Yes</v>
      </c>
      <c r="Q197" s="76"/>
      <c r="R197" s="76"/>
      <c r="S197" s="76"/>
      <c r="T197" s="76"/>
      <c r="U197" s="76"/>
      <c r="V197" s="76"/>
    </row>
    <row r="198" spans="1:22" x14ac:dyDescent="0.35">
      <c r="A198" s="76"/>
      <c r="B198" s="76"/>
      <c r="C198" s="76"/>
      <c r="D198" s="76"/>
      <c r="E198" s="76"/>
      <c r="F198" s="76"/>
      <c r="G198" s="76"/>
      <c r="H198" s="76"/>
      <c r="I198" s="81" t="str">
        <f>PivotTables!J194</f>
        <v/>
      </c>
      <c r="J198" s="82">
        <f>PivotTables!E194</f>
        <v>0</v>
      </c>
      <c r="K198" s="82" t="str">
        <f>IFERROR(VLOOKUP(I198,'Employee Listing'!$B$2:$J$77,6,FALSE),"")</f>
        <v/>
      </c>
      <c r="L198" s="81">
        <f>PivotTables!F194</f>
        <v>0</v>
      </c>
      <c r="M198" s="81">
        <f>PivotTables!G194</f>
        <v>0</v>
      </c>
      <c r="N198" s="81">
        <f>PivotTables!H194</f>
        <v>0</v>
      </c>
      <c r="O198" s="83">
        <f>PivotTables!I194</f>
        <v>0</v>
      </c>
      <c r="P198" s="76" t="str">
        <f t="shared" si="3"/>
        <v>Yes</v>
      </c>
      <c r="Q198" s="76"/>
      <c r="R198" s="76"/>
      <c r="S198" s="76"/>
      <c r="T198" s="76"/>
      <c r="U198" s="76"/>
      <c r="V198" s="76"/>
    </row>
    <row r="199" spans="1:22" x14ac:dyDescent="0.35">
      <c r="A199" s="76"/>
      <c r="B199" s="76"/>
      <c r="C199" s="76"/>
      <c r="D199" s="76"/>
      <c r="E199" s="76"/>
      <c r="F199" s="76"/>
      <c r="G199" s="76"/>
      <c r="H199" s="76"/>
      <c r="I199" s="81" t="str">
        <f>PivotTables!J195</f>
        <v/>
      </c>
      <c r="J199" s="82">
        <f>PivotTables!E195</f>
        <v>0</v>
      </c>
      <c r="K199" s="82" t="str">
        <f>IFERROR(VLOOKUP(I199,'Employee Listing'!$B$2:$J$77,6,FALSE),"")</f>
        <v/>
      </c>
      <c r="L199" s="81">
        <f>PivotTables!F195</f>
        <v>0</v>
      </c>
      <c r="M199" s="81">
        <f>PivotTables!G195</f>
        <v>0</v>
      </c>
      <c r="N199" s="81">
        <f>PivotTables!H195</f>
        <v>0</v>
      </c>
      <c r="O199" s="83">
        <f>PivotTables!I195</f>
        <v>0</v>
      </c>
      <c r="P199" s="76" t="str">
        <f t="shared" si="3"/>
        <v>Yes</v>
      </c>
      <c r="Q199" s="76"/>
      <c r="R199" s="76"/>
      <c r="S199" s="76"/>
      <c r="T199" s="76"/>
      <c r="U199" s="76"/>
      <c r="V199" s="76"/>
    </row>
    <row r="200" spans="1:22" x14ac:dyDescent="0.35">
      <c r="A200" s="76"/>
      <c r="B200" s="76"/>
      <c r="C200" s="76"/>
      <c r="D200" s="76"/>
      <c r="E200" s="76"/>
      <c r="F200" s="76"/>
      <c r="G200" s="76"/>
      <c r="H200" s="76"/>
      <c r="I200" s="81" t="str">
        <f>PivotTables!J196</f>
        <v/>
      </c>
      <c r="J200" s="82">
        <f>PivotTables!E196</f>
        <v>0</v>
      </c>
      <c r="K200" s="82" t="str">
        <f>IFERROR(VLOOKUP(I200,'Employee Listing'!$B$2:$J$77,6,FALSE),"")</f>
        <v/>
      </c>
      <c r="L200" s="81">
        <f>PivotTables!F196</f>
        <v>0</v>
      </c>
      <c r="M200" s="81">
        <f>PivotTables!G196</f>
        <v>0</v>
      </c>
      <c r="N200" s="81">
        <f>PivotTables!H196</f>
        <v>0</v>
      </c>
      <c r="O200" s="83">
        <f>PivotTables!I196</f>
        <v>0</v>
      </c>
      <c r="P200" s="76" t="str">
        <f t="shared" si="3"/>
        <v>Yes</v>
      </c>
      <c r="Q200" s="76"/>
      <c r="R200" s="76"/>
      <c r="S200" s="76"/>
      <c r="T200" s="76"/>
      <c r="U200" s="76"/>
      <c r="V200" s="76"/>
    </row>
    <row r="201" spans="1:22" x14ac:dyDescent="0.35">
      <c r="A201" s="76"/>
      <c r="B201" s="76"/>
      <c r="C201" s="76"/>
      <c r="D201" s="76"/>
      <c r="E201" s="76"/>
      <c r="F201" s="76"/>
      <c r="G201" s="76"/>
      <c r="H201" s="76"/>
      <c r="I201" s="81" t="str">
        <f>PivotTables!J197</f>
        <v/>
      </c>
      <c r="J201" s="82">
        <f>PivotTables!E197</f>
        <v>0</v>
      </c>
      <c r="K201" s="82" t="str">
        <f>IFERROR(VLOOKUP(I201,'Employee Listing'!$B$2:$J$77,6,FALSE),"")</f>
        <v/>
      </c>
      <c r="L201" s="81">
        <f>PivotTables!F197</f>
        <v>0</v>
      </c>
      <c r="M201" s="81">
        <f>PivotTables!G197</f>
        <v>0</v>
      </c>
      <c r="N201" s="81">
        <f>PivotTables!H197</f>
        <v>0</v>
      </c>
      <c r="O201" s="83">
        <f>PivotTables!I197</f>
        <v>0</v>
      </c>
      <c r="P201" s="76" t="str">
        <f t="shared" ref="P201:P264" si="4">IF(OR(I201=0,I201=""),"Yes","No")</f>
        <v>Yes</v>
      </c>
      <c r="Q201" s="76"/>
      <c r="R201" s="76"/>
      <c r="S201" s="76"/>
      <c r="T201" s="76"/>
      <c r="U201" s="76"/>
      <c r="V201" s="76"/>
    </row>
    <row r="202" spans="1:22" x14ac:dyDescent="0.35">
      <c r="A202" s="76"/>
      <c r="B202" s="76"/>
      <c r="C202" s="76"/>
      <c r="D202" s="76"/>
      <c r="E202" s="76"/>
      <c r="F202" s="76"/>
      <c r="G202" s="76"/>
      <c r="H202" s="76"/>
      <c r="I202" s="81" t="str">
        <f>PivotTables!J198</f>
        <v/>
      </c>
      <c r="J202" s="82">
        <f>PivotTables!E198</f>
        <v>0</v>
      </c>
      <c r="K202" s="82" t="str">
        <f>IFERROR(VLOOKUP(I202,'Employee Listing'!$B$2:$J$77,6,FALSE),"")</f>
        <v/>
      </c>
      <c r="L202" s="81">
        <f>PivotTables!F198</f>
        <v>0</v>
      </c>
      <c r="M202" s="81">
        <f>PivotTables!G198</f>
        <v>0</v>
      </c>
      <c r="N202" s="81">
        <f>PivotTables!H198</f>
        <v>0</v>
      </c>
      <c r="O202" s="83">
        <f>PivotTables!I198</f>
        <v>0</v>
      </c>
      <c r="P202" s="76" t="str">
        <f t="shared" si="4"/>
        <v>Yes</v>
      </c>
      <c r="Q202" s="76"/>
      <c r="R202" s="76"/>
      <c r="S202" s="76"/>
      <c r="T202" s="76"/>
      <c r="U202" s="76"/>
      <c r="V202" s="76"/>
    </row>
    <row r="203" spans="1:22" x14ac:dyDescent="0.35">
      <c r="A203" s="76"/>
      <c r="B203" s="76"/>
      <c r="C203" s="76"/>
      <c r="D203" s="76"/>
      <c r="E203" s="76"/>
      <c r="F203" s="76"/>
      <c r="G203" s="76"/>
      <c r="H203" s="76"/>
      <c r="I203" s="81" t="str">
        <f>PivotTables!J199</f>
        <v/>
      </c>
      <c r="J203" s="82">
        <f>PivotTables!E199</f>
        <v>0</v>
      </c>
      <c r="K203" s="82" t="str">
        <f>IFERROR(VLOOKUP(I203,'Employee Listing'!$B$2:$J$77,6,FALSE),"")</f>
        <v/>
      </c>
      <c r="L203" s="81">
        <f>PivotTables!F199</f>
        <v>0</v>
      </c>
      <c r="M203" s="81">
        <f>PivotTables!G199</f>
        <v>0</v>
      </c>
      <c r="N203" s="81">
        <f>PivotTables!H199</f>
        <v>0</v>
      </c>
      <c r="O203" s="83">
        <f>PivotTables!I199</f>
        <v>0</v>
      </c>
      <c r="P203" s="76" t="str">
        <f t="shared" si="4"/>
        <v>Yes</v>
      </c>
      <c r="Q203" s="76"/>
      <c r="R203" s="76"/>
      <c r="S203" s="76"/>
      <c r="T203" s="76"/>
      <c r="U203" s="76"/>
      <c r="V203" s="76"/>
    </row>
    <row r="204" spans="1:22" x14ac:dyDescent="0.35">
      <c r="A204" s="76"/>
      <c r="B204" s="76"/>
      <c r="C204" s="76"/>
      <c r="D204" s="76"/>
      <c r="E204" s="76"/>
      <c r="F204" s="76"/>
      <c r="G204" s="76"/>
      <c r="H204" s="76"/>
      <c r="I204" s="81" t="str">
        <f>PivotTables!J200</f>
        <v/>
      </c>
      <c r="J204" s="82">
        <f>PivotTables!E200</f>
        <v>0</v>
      </c>
      <c r="K204" s="82" t="str">
        <f>IFERROR(VLOOKUP(I204,'Employee Listing'!$B$2:$J$77,6,FALSE),"")</f>
        <v/>
      </c>
      <c r="L204" s="81">
        <f>PivotTables!F200</f>
        <v>0</v>
      </c>
      <c r="M204" s="81">
        <f>PivotTables!G200</f>
        <v>0</v>
      </c>
      <c r="N204" s="81">
        <f>PivotTables!H200</f>
        <v>0</v>
      </c>
      <c r="O204" s="83">
        <f>PivotTables!I200</f>
        <v>0</v>
      </c>
      <c r="P204" s="76" t="str">
        <f t="shared" si="4"/>
        <v>Yes</v>
      </c>
      <c r="Q204" s="76"/>
      <c r="R204" s="76"/>
      <c r="S204" s="76"/>
      <c r="T204" s="76"/>
      <c r="U204" s="76"/>
      <c r="V204" s="76"/>
    </row>
    <row r="205" spans="1:22" x14ac:dyDescent="0.35">
      <c r="A205" s="76"/>
      <c r="B205" s="76"/>
      <c r="C205" s="76"/>
      <c r="D205" s="76"/>
      <c r="E205" s="76"/>
      <c r="F205" s="76"/>
      <c r="G205" s="76"/>
      <c r="H205" s="76"/>
      <c r="I205" s="81" t="str">
        <f>PivotTables!J201</f>
        <v/>
      </c>
      <c r="J205" s="82">
        <f>PivotTables!E201</f>
        <v>0</v>
      </c>
      <c r="K205" s="82" t="str">
        <f>IFERROR(VLOOKUP(I205,'Employee Listing'!$B$2:$J$77,6,FALSE),"")</f>
        <v/>
      </c>
      <c r="L205" s="81">
        <f>PivotTables!F201</f>
        <v>0</v>
      </c>
      <c r="M205" s="81">
        <f>PivotTables!G201</f>
        <v>0</v>
      </c>
      <c r="N205" s="81">
        <f>PivotTables!H201</f>
        <v>0</v>
      </c>
      <c r="O205" s="83">
        <f>PivotTables!I201</f>
        <v>0</v>
      </c>
      <c r="P205" s="76" t="str">
        <f t="shared" si="4"/>
        <v>Yes</v>
      </c>
      <c r="Q205" s="76"/>
      <c r="R205" s="76"/>
      <c r="S205" s="76"/>
      <c r="T205" s="76"/>
      <c r="U205" s="76"/>
      <c r="V205" s="76"/>
    </row>
    <row r="206" spans="1:22" x14ac:dyDescent="0.35">
      <c r="A206" s="76"/>
      <c r="B206" s="76"/>
      <c r="C206" s="76"/>
      <c r="D206" s="76"/>
      <c r="E206" s="76"/>
      <c r="F206" s="76"/>
      <c r="G206" s="76"/>
      <c r="H206" s="76"/>
      <c r="I206" s="81" t="str">
        <f>PivotTables!J202</f>
        <v/>
      </c>
      <c r="J206" s="82">
        <f>PivotTables!E202</f>
        <v>0</v>
      </c>
      <c r="K206" s="82" t="str">
        <f>IFERROR(VLOOKUP(I206,'Employee Listing'!$B$2:$J$77,6,FALSE),"")</f>
        <v/>
      </c>
      <c r="L206" s="81">
        <f>PivotTables!F202</f>
        <v>0</v>
      </c>
      <c r="M206" s="81">
        <f>PivotTables!G202</f>
        <v>0</v>
      </c>
      <c r="N206" s="81">
        <f>PivotTables!H202</f>
        <v>0</v>
      </c>
      <c r="O206" s="83">
        <f>PivotTables!I202</f>
        <v>0</v>
      </c>
      <c r="P206" s="76" t="str">
        <f t="shared" si="4"/>
        <v>Yes</v>
      </c>
      <c r="Q206" s="76"/>
      <c r="R206" s="76"/>
      <c r="S206" s="76"/>
      <c r="T206" s="76"/>
      <c r="U206" s="76"/>
      <c r="V206" s="76"/>
    </row>
    <row r="207" spans="1:22" x14ac:dyDescent="0.35">
      <c r="A207" s="76"/>
      <c r="B207" s="76"/>
      <c r="C207" s="76"/>
      <c r="D207" s="76"/>
      <c r="E207" s="76"/>
      <c r="F207" s="76"/>
      <c r="G207" s="76"/>
      <c r="H207" s="76"/>
      <c r="I207" s="81" t="str">
        <f>PivotTables!J203</f>
        <v/>
      </c>
      <c r="J207" s="82">
        <f>PivotTables!E203</f>
        <v>0</v>
      </c>
      <c r="K207" s="82" t="str">
        <f>IFERROR(VLOOKUP(I207,'Employee Listing'!$B$2:$J$77,6,FALSE),"")</f>
        <v/>
      </c>
      <c r="L207" s="81">
        <f>PivotTables!F203</f>
        <v>0</v>
      </c>
      <c r="M207" s="81">
        <f>PivotTables!G203</f>
        <v>0</v>
      </c>
      <c r="N207" s="81">
        <f>PivotTables!H203</f>
        <v>0</v>
      </c>
      <c r="O207" s="83">
        <f>PivotTables!I203</f>
        <v>0</v>
      </c>
      <c r="P207" s="76" t="str">
        <f t="shared" si="4"/>
        <v>Yes</v>
      </c>
      <c r="Q207" s="76"/>
      <c r="R207" s="76"/>
      <c r="S207" s="76"/>
      <c r="T207" s="76"/>
      <c r="U207" s="76"/>
      <c r="V207" s="76"/>
    </row>
    <row r="208" spans="1:22" x14ac:dyDescent="0.35">
      <c r="A208" s="76"/>
      <c r="B208" s="76"/>
      <c r="C208" s="76"/>
      <c r="D208" s="76"/>
      <c r="E208" s="76"/>
      <c r="F208" s="76"/>
      <c r="G208" s="76"/>
      <c r="H208" s="76"/>
      <c r="I208" s="81" t="str">
        <f>PivotTables!J204</f>
        <v/>
      </c>
      <c r="J208" s="82">
        <f>PivotTables!E204</f>
        <v>0</v>
      </c>
      <c r="K208" s="82" t="str">
        <f>IFERROR(VLOOKUP(I208,'Employee Listing'!$B$2:$J$77,6,FALSE),"")</f>
        <v/>
      </c>
      <c r="L208" s="81">
        <f>PivotTables!F204</f>
        <v>0</v>
      </c>
      <c r="M208" s="81">
        <f>PivotTables!G204</f>
        <v>0</v>
      </c>
      <c r="N208" s="81">
        <f>PivotTables!H204</f>
        <v>0</v>
      </c>
      <c r="O208" s="83">
        <f>PivotTables!I204</f>
        <v>0</v>
      </c>
      <c r="P208" s="76" t="str">
        <f t="shared" si="4"/>
        <v>Yes</v>
      </c>
      <c r="Q208" s="76"/>
      <c r="R208" s="76"/>
      <c r="S208" s="76"/>
      <c r="T208" s="76"/>
      <c r="U208" s="76"/>
      <c r="V208" s="76"/>
    </row>
    <row r="209" spans="1:22" x14ac:dyDescent="0.35">
      <c r="A209" s="76"/>
      <c r="B209" s="76"/>
      <c r="C209" s="76"/>
      <c r="D209" s="76"/>
      <c r="E209" s="76"/>
      <c r="F209" s="76"/>
      <c r="G209" s="76"/>
      <c r="H209" s="76"/>
      <c r="I209" s="81" t="str">
        <f>PivotTables!J205</f>
        <v/>
      </c>
      <c r="J209" s="82">
        <f>PivotTables!E205</f>
        <v>0</v>
      </c>
      <c r="K209" s="82" t="str">
        <f>IFERROR(VLOOKUP(I209,'Employee Listing'!$B$2:$J$77,6,FALSE),"")</f>
        <v/>
      </c>
      <c r="L209" s="81">
        <f>PivotTables!F205</f>
        <v>0</v>
      </c>
      <c r="M209" s="81">
        <f>PivotTables!G205</f>
        <v>0</v>
      </c>
      <c r="N209" s="81">
        <f>PivotTables!H205</f>
        <v>0</v>
      </c>
      <c r="O209" s="83">
        <f>PivotTables!I205</f>
        <v>0</v>
      </c>
      <c r="P209" s="76" t="str">
        <f t="shared" si="4"/>
        <v>Yes</v>
      </c>
      <c r="Q209" s="76"/>
      <c r="R209" s="76"/>
      <c r="S209" s="76"/>
      <c r="T209" s="76"/>
      <c r="U209" s="76"/>
      <c r="V209" s="76"/>
    </row>
    <row r="210" spans="1:22" x14ac:dyDescent="0.35">
      <c r="A210" s="76"/>
      <c r="B210" s="76"/>
      <c r="C210" s="76"/>
      <c r="D210" s="76"/>
      <c r="E210" s="76"/>
      <c r="F210" s="76"/>
      <c r="G210" s="76"/>
      <c r="H210" s="76"/>
      <c r="I210" s="81" t="str">
        <f>PivotTables!J206</f>
        <v/>
      </c>
      <c r="J210" s="82">
        <f>PivotTables!E206</f>
        <v>0</v>
      </c>
      <c r="K210" s="82" t="str">
        <f>IFERROR(VLOOKUP(I210,'Employee Listing'!$B$2:$J$77,6,FALSE),"")</f>
        <v/>
      </c>
      <c r="L210" s="81">
        <f>PivotTables!F206</f>
        <v>0</v>
      </c>
      <c r="M210" s="81">
        <f>PivotTables!G206</f>
        <v>0</v>
      </c>
      <c r="N210" s="81">
        <f>PivotTables!H206</f>
        <v>0</v>
      </c>
      <c r="O210" s="83">
        <f>PivotTables!I206</f>
        <v>0</v>
      </c>
      <c r="P210" s="76" t="str">
        <f t="shared" si="4"/>
        <v>Yes</v>
      </c>
      <c r="Q210" s="76"/>
      <c r="R210" s="76"/>
      <c r="S210" s="76"/>
      <c r="T210" s="76"/>
      <c r="U210" s="76"/>
      <c r="V210" s="76"/>
    </row>
    <row r="211" spans="1:22" x14ac:dyDescent="0.35">
      <c r="A211" s="76"/>
      <c r="B211" s="76"/>
      <c r="C211" s="76"/>
      <c r="D211" s="76"/>
      <c r="E211" s="76"/>
      <c r="F211" s="76"/>
      <c r="G211" s="76"/>
      <c r="H211" s="76"/>
      <c r="I211" s="81" t="str">
        <f>PivotTables!J207</f>
        <v/>
      </c>
      <c r="J211" s="82">
        <f>PivotTables!E207</f>
        <v>0</v>
      </c>
      <c r="K211" s="82" t="str">
        <f>IFERROR(VLOOKUP(I211,'Employee Listing'!$B$2:$J$77,6,FALSE),"")</f>
        <v/>
      </c>
      <c r="L211" s="81">
        <f>PivotTables!F207</f>
        <v>0</v>
      </c>
      <c r="M211" s="81">
        <f>PivotTables!G207</f>
        <v>0</v>
      </c>
      <c r="N211" s="81">
        <f>PivotTables!H207</f>
        <v>0</v>
      </c>
      <c r="O211" s="83">
        <f>PivotTables!I207</f>
        <v>0</v>
      </c>
      <c r="P211" s="76" t="str">
        <f t="shared" si="4"/>
        <v>Yes</v>
      </c>
      <c r="Q211" s="76"/>
      <c r="R211" s="76"/>
      <c r="S211" s="76"/>
      <c r="T211" s="76"/>
      <c r="U211" s="76"/>
      <c r="V211" s="76"/>
    </row>
    <row r="212" spans="1:22" x14ac:dyDescent="0.35">
      <c r="A212" s="76"/>
      <c r="B212" s="76"/>
      <c r="C212" s="76"/>
      <c r="D212" s="76"/>
      <c r="E212" s="76"/>
      <c r="F212" s="76"/>
      <c r="G212" s="76"/>
      <c r="H212" s="76"/>
      <c r="I212" s="81" t="str">
        <f>PivotTables!J208</f>
        <v/>
      </c>
      <c r="J212" s="82">
        <f>PivotTables!E208</f>
        <v>0</v>
      </c>
      <c r="K212" s="82" t="str">
        <f>IFERROR(VLOOKUP(I212,'Employee Listing'!$B$2:$J$77,6,FALSE),"")</f>
        <v/>
      </c>
      <c r="L212" s="81">
        <f>PivotTables!F208</f>
        <v>0</v>
      </c>
      <c r="M212" s="81">
        <f>PivotTables!G208</f>
        <v>0</v>
      </c>
      <c r="N212" s="81">
        <f>PivotTables!H208</f>
        <v>0</v>
      </c>
      <c r="O212" s="83">
        <f>PivotTables!I208</f>
        <v>0</v>
      </c>
      <c r="P212" s="76" t="str">
        <f t="shared" si="4"/>
        <v>Yes</v>
      </c>
      <c r="Q212" s="76"/>
      <c r="R212" s="76"/>
      <c r="S212" s="76"/>
      <c r="T212" s="76"/>
      <c r="U212" s="76"/>
      <c r="V212" s="76"/>
    </row>
    <row r="213" spans="1:22" x14ac:dyDescent="0.35">
      <c r="A213" s="76"/>
      <c r="B213" s="76"/>
      <c r="C213" s="76"/>
      <c r="D213" s="76"/>
      <c r="E213" s="76"/>
      <c r="F213" s="76"/>
      <c r="G213" s="76"/>
      <c r="H213" s="76"/>
      <c r="I213" s="81" t="str">
        <f>PivotTables!J209</f>
        <v/>
      </c>
      <c r="J213" s="82">
        <f>PivotTables!E209</f>
        <v>0</v>
      </c>
      <c r="K213" s="82" t="str">
        <f>IFERROR(VLOOKUP(I213,'Employee Listing'!$B$2:$J$77,6,FALSE),"")</f>
        <v/>
      </c>
      <c r="L213" s="81">
        <f>PivotTables!F209</f>
        <v>0</v>
      </c>
      <c r="M213" s="81">
        <f>PivotTables!G209</f>
        <v>0</v>
      </c>
      <c r="N213" s="81">
        <f>PivotTables!H209</f>
        <v>0</v>
      </c>
      <c r="O213" s="83">
        <f>PivotTables!I209</f>
        <v>0</v>
      </c>
      <c r="P213" s="76" t="str">
        <f t="shared" si="4"/>
        <v>Yes</v>
      </c>
      <c r="Q213" s="76"/>
      <c r="R213" s="76"/>
      <c r="S213" s="76"/>
      <c r="T213" s="76"/>
      <c r="U213" s="76"/>
      <c r="V213" s="76"/>
    </row>
    <row r="214" spans="1:22" x14ac:dyDescent="0.35">
      <c r="A214" s="76"/>
      <c r="B214" s="76"/>
      <c r="C214" s="76"/>
      <c r="D214" s="76"/>
      <c r="E214" s="76"/>
      <c r="F214" s="76"/>
      <c r="G214" s="76"/>
      <c r="H214" s="76"/>
      <c r="I214" s="81" t="str">
        <f>PivotTables!J210</f>
        <v/>
      </c>
      <c r="J214" s="82">
        <f>PivotTables!E210</f>
        <v>0</v>
      </c>
      <c r="K214" s="82" t="str">
        <f>IFERROR(VLOOKUP(I214,'Employee Listing'!$B$2:$J$77,6,FALSE),"")</f>
        <v/>
      </c>
      <c r="L214" s="81">
        <f>PivotTables!F210</f>
        <v>0</v>
      </c>
      <c r="M214" s="81">
        <f>PivotTables!G210</f>
        <v>0</v>
      </c>
      <c r="N214" s="81">
        <f>PivotTables!H210</f>
        <v>0</v>
      </c>
      <c r="O214" s="83">
        <f>PivotTables!I210</f>
        <v>0</v>
      </c>
      <c r="P214" s="76" t="str">
        <f t="shared" si="4"/>
        <v>Yes</v>
      </c>
      <c r="Q214" s="76"/>
      <c r="R214" s="76"/>
      <c r="S214" s="76"/>
      <c r="T214" s="76"/>
      <c r="U214" s="76"/>
      <c r="V214" s="76"/>
    </row>
    <row r="215" spans="1:22" x14ac:dyDescent="0.35">
      <c r="A215" s="76"/>
      <c r="B215" s="76"/>
      <c r="C215" s="76"/>
      <c r="D215" s="76"/>
      <c r="E215" s="76"/>
      <c r="F215" s="76"/>
      <c r="G215" s="76"/>
      <c r="H215" s="76"/>
      <c r="I215" s="81" t="str">
        <f>PivotTables!J211</f>
        <v/>
      </c>
      <c r="J215" s="82">
        <f>PivotTables!E211</f>
        <v>0</v>
      </c>
      <c r="K215" s="82" t="str">
        <f>IFERROR(VLOOKUP(I215,'Employee Listing'!$B$2:$J$77,6,FALSE),"")</f>
        <v/>
      </c>
      <c r="L215" s="81">
        <f>PivotTables!F211</f>
        <v>0</v>
      </c>
      <c r="M215" s="81">
        <f>PivotTables!G211</f>
        <v>0</v>
      </c>
      <c r="N215" s="81">
        <f>PivotTables!H211</f>
        <v>0</v>
      </c>
      <c r="O215" s="83">
        <f>PivotTables!I211</f>
        <v>0</v>
      </c>
      <c r="P215" s="76" t="str">
        <f t="shared" si="4"/>
        <v>Yes</v>
      </c>
      <c r="Q215" s="76"/>
      <c r="R215" s="76"/>
      <c r="S215" s="76"/>
      <c r="T215" s="76"/>
      <c r="U215" s="76"/>
      <c r="V215" s="76"/>
    </row>
    <row r="216" spans="1:22" x14ac:dyDescent="0.35">
      <c r="A216" s="76"/>
      <c r="B216" s="76"/>
      <c r="C216" s="76"/>
      <c r="D216" s="76"/>
      <c r="E216" s="76"/>
      <c r="F216" s="76"/>
      <c r="G216" s="76"/>
      <c r="H216" s="76"/>
      <c r="I216" s="81" t="str">
        <f>PivotTables!J212</f>
        <v/>
      </c>
      <c r="J216" s="82">
        <f>PivotTables!E212</f>
        <v>0</v>
      </c>
      <c r="K216" s="82" t="str">
        <f>IFERROR(VLOOKUP(I216,'Employee Listing'!$B$2:$J$77,6,FALSE),"")</f>
        <v/>
      </c>
      <c r="L216" s="81">
        <f>PivotTables!F212</f>
        <v>0</v>
      </c>
      <c r="M216" s="81">
        <f>PivotTables!G212</f>
        <v>0</v>
      </c>
      <c r="N216" s="81">
        <f>PivotTables!H212</f>
        <v>0</v>
      </c>
      <c r="O216" s="83">
        <f>PivotTables!I212</f>
        <v>0</v>
      </c>
      <c r="P216" s="76" t="str">
        <f t="shared" si="4"/>
        <v>Yes</v>
      </c>
      <c r="Q216" s="76"/>
      <c r="R216" s="76"/>
      <c r="S216" s="76"/>
      <c r="T216" s="76"/>
      <c r="U216" s="76"/>
      <c r="V216" s="76"/>
    </row>
    <row r="217" spans="1:22" x14ac:dyDescent="0.35">
      <c r="A217" s="76"/>
      <c r="B217" s="76"/>
      <c r="C217" s="76"/>
      <c r="D217" s="76"/>
      <c r="E217" s="76"/>
      <c r="F217" s="76"/>
      <c r="G217" s="76"/>
      <c r="H217" s="76"/>
      <c r="I217" s="81" t="str">
        <f>PivotTables!J213</f>
        <v/>
      </c>
      <c r="J217" s="82">
        <f>PivotTables!E213</f>
        <v>0</v>
      </c>
      <c r="K217" s="82" t="str">
        <f>IFERROR(VLOOKUP(I217,'Employee Listing'!$B$2:$J$77,6,FALSE),"")</f>
        <v/>
      </c>
      <c r="L217" s="81">
        <f>PivotTables!F213</f>
        <v>0</v>
      </c>
      <c r="M217" s="81">
        <f>PivotTables!G213</f>
        <v>0</v>
      </c>
      <c r="N217" s="81">
        <f>PivotTables!H213</f>
        <v>0</v>
      </c>
      <c r="O217" s="83">
        <f>PivotTables!I213</f>
        <v>0</v>
      </c>
      <c r="P217" s="76" t="str">
        <f t="shared" si="4"/>
        <v>Yes</v>
      </c>
      <c r="Q217" s="76"/>
      <c r="R217" s="76"/>
      <c r="S217" s="76"/>
      <c r="T217" s="76"/>
      <c r="U217" s="76"/>
      <c r="V217" s="76"/>
    </row>
    <row r="218" spans="1:22" x14ac:dyDescent="0.35">
      <c r="A218" s="76"/>
      <c r="B218" s="76"/>
      <c r="C218" s="76"/>
      <c r="D218" s="76"/>
      <c r="E218" s="76"/>
      <c r="F218" s="76"/>
      <c r="G218" s="76"/>
      <c r="H218" s="76"/>
      <c r="I218" s="81" t="str">
        <f>PivotTables!J214</f>
        <v/>
      </c>
      <c r="J218" s="82">
        <f>PivotTables!E214</f>
        <v>0</v>
      </c>
      <c r="K218" s="82" t="str">
        <f>IFERROR(VLOOKUP(I218,'Employee Listing'!$B$2:$J$77,6,FALSE),"")</f>
        <v/>
      </c>
      <c r="L218" s="81">
        <f>PivotTables!F214</f>
        <v>0</v>
      </c>
      <c r="M218" s="81">
        <f>PivotTables!G214</f>
        <v>0</v>
      </c>
      <c r="N218" s="81">
        <f>PivotTables!H214</f>
        <v>0</v>
      </c>
      <c r="O218" s="83">
        <f>PivotTables!I214</f>
        <v>0</v>
      </c>
      <c r="P218" s="76" t="str">
        <f t="shared" si="4"/>
        <v>Yes</v>
      </c>
      <c r="Q218" s="76"/>
      <c r="R218" s="76"/>
      <c r="S218" s="76"/>
      <c r="T218" s="76"/>
      <c r="U218" s="76"/>
      <c r="V218" s="76"/>
    </row>
    <row r="219" spans="1:22" x14ac:dyDescent="0.35">
      <c r="A219" s="76"/>
      <c r="B219" s="76"/>
      <c r="C219" s="76"/>
      <c r="D219" s="76"/>
      <c r="E219" s="76"/>
      <c r="F219" s="76"/>
      <c r="G219" s="76"/>
      <c r="H219" s="76"/>
      <c r="I219" s="81" t="str">
        <f>PivotTables!J215</f>
        <v/>
      </c>
      <c r="J219" s="82">
        <f>PivotTables!E215</f>
        <v>0</v>
      </c>
      <c r="K219" s="82" t="str">
        <f>IFERROR(VLOOKUP(I219,'Employee Listing'!$B$2:$J$77,6,FALSE),"")</f>
        <v/>
      </c>
      <c r="L219" s="81">
        <f>PivotTables!F215</f>
        <v>0</v>
      </c>
      <c r="M219" s="81">
        <f>PivotTables!G215</f>
        <v>0</v>
      </c>
      <c r="N219" s="81">
        <f>PivotTables!H215</f>
        <v>0</v>
      </c>
      <c r="O219" s="83">
        <f>PivotTables!I215</f>
        <v>0</v>
      </c>
      <c r="P219" s="76" t="str">
        <f t="shared" si="4"/>
        <v>Yes</v>
      </c>
      <c r="Q219" s="76"/>
      <c r="R219" s="76"/>
      <c r="S219" s="76"/>
      <c r="T219" s="76"/>
      <c r="U219" s="76"/>
      <c r="V219" s="76"/>
    </row>
    <row r="220" spans="1:22" x14ac:dyDescent="0.35">
      <c r="A220" s="76"/>
      <c r="B220" s="76"/>
      <c r="C220" s="76"/>
      <c r="D220" s="76"/>
      <c r="E220" s="76"/>
      <c r="F220" s="76"/>
      <c r="G220" s="76"/>
      <c r="H220" s="76"/>
      <c r="I220" s="81" t="str">
        <f>PivotTables!J216</f>
        <v/>
      </c>
      <c r="J220" s="82">
        <f>PivotTables!E216</f>
        <v>0</v>
      </c>
      <c r="K220" s="82" t="str">
        <f>IFERROR(VLOOKUP(I220,'Employee Listing'!$B$2:$J$77,6,FALSE),"")</f>
        <v/>
      </c>
      <c r="L220" s="81">
        <f>PivotTables!F216</f>
        <v>0</v>
      </c>
      <c r="M220" s="81">
        <f>PivotTables!G216</f>
        <v>0</v>
      </c>
      <c r="N220" s="81">
        <f>PivotTables!H216</f>
        <v>0</v>
      </c>
      <c r="O220" s="83">
        <f>PivotTables!I216</f>
        <v>0</v>
      </c>
      <c r="P220" s="76" t="str">
        <f t="shared" si="4"/>
        <v>Yes</v>
      </c>
      <c r="Q220" s="76"/>
      <c r="R220" s="76"/>
      <c r="S220" s="76"/>
      <c r="T220" s="76"/>
      <c r="U220" s="76"/>
      <c r="V220" s="76"/>
    </row>
    <row r="221" spans="1:22" x14ac:dyDescent="0.35">
      <c r="A221" s="76"/>
      <c r="B221" s="76"/>
      <c r="C221" s="76"/>
      <c r="D221" s="76"/>
      <c r="E221" s="76"/>
      <c r="F221" s="76"/>
      <c r="G221" s="76"/>
      <c r="H221" s="76"/>
      <c r="I221" s="81" t="str">
        <f>PivotTables!J217</f>
        <v/>
      </c>
      <c r="J221" s="82">
        <f>PivotTables!E217</f>
        <v>0</v>
      </c>
      <c r="K221" s="82" t="str">
        <f>IFERROR(VLOOKUP(I221,'Employee Listing'!$B$2:$J$77,6,FALSE),"")</f>
        <v/>
      </c>
      <c r="L221" s="81">
        <f>PivotTables!F217</f>
        <v>0</v>
      </c>
      <c r="M221" s="81">
        <f>PivotTables!G217</f>
        <v>0</v>
      </c>
      <c r="N221" s="81">
        <f>PivotTables!H217</f>
        <v>0</v>
      </c>
      <c r="O221" s="83">
        <f>PivotTables!I217</f>
        <v>0</v>
      </c>
      <c r="P221" s="76" t="str">
        <f t="shared" si="4"/>
        <v>Yes</v>
      </c>
      <c r="Q221" s="76"/>
      <c r="R221" s="76"/>
      <c r="S221" s="76"/>
      <c r="T221" s="76"/>
      <c r="U221" s="76"/>
      <c r="V221" s="76"/>
    </row>
    <row r="222" spans="1:22" x14ac:dyDescent="0.35">
      <c r="A222" s="76"/>
      <c r="B222" s="76"/>
      <c r="C222" s="76"/>
      <c r="D222" s="76"/>
      <c r="E222" s="76"/>
      <c r="F222" s="76"/>
      <c r="G222" s="76"/>
      <c r="H222" s="76"/>
      <c r="I222" s="81" t="str">
        <f>PivotTables!J218</f>
        <v/>
      </c>
      <c r="J222" s="82">
        <f>PivotTables!E218</f>
        <v>0</v>
      </c>
      <c r="K222" s="82" t="str">
        <f>IFERROR(VLOOKUP(I222,'Employee Listing'!$B$2:$J$77,6,FALSE),"")</f>
        <v/>
      </c>
      <c r="L222" s="81">
        <f>PivotTables!F218</f>
        <v>0</v>
      </c>
      <c r="M222" s="81">
        <f>PivotTables!G218</f>
        <v>0</v>
      </c>
      <c r="N222" s="81">
        <f>PivotTables!H218</f>
        <v>0</v>
      </c>
      <c r="O222" s="83">
        <f>PivotTables!I218</f>
        <v>0</v>
      </c>
      <c r="P222" s="76" t="str">
        <f t="shared" si="4"/>
        <v>Yes</v>
      </c>
      <c r="Q222" s="76"/>
      <c r="R222" s="76"/>
      <c r="S222" s="76"/>
      <c r="T222" s="76"/>
      <c r="U222" s="76"/>
      <c r="V222" s="76"/>
    </row>
    <row r="223" spans="1:22" x14ac:dyDescent="0.35">
      <c r="A223" s="76"/>
      <c r="B223" s="76"/>
      <c r="C223" s="76"/>
      <c r="D223" s="76"/>
      <c r="E223" s="76"/>
      <c r="F223" s="76"/>
      <c r="G223" s="76"/>
      <c r="H223" s="76"/>
      <c r="I223" s="81" t="str">
        <f>PivotTables!J219</f>
        <v/>
      </c>
      <c r="J223" s="82">
        <f>PivotTables!E219</f>
        <v>0</v>
      </c>
      <c r="K223" s="82" t="str">
        <f>IFERROR(VLOOKUP(I223,'Employee Listing'!$B$2:$J$77,6,FALSE),"")</f>
        <v/>
      </c>
      <c r="L223" s="81">
        <f>PivotTables!F219</f>
        <v>0</v>
      </c>
      <c r="M223" s="81">
        <f>PivotTables!G219</f>
        <v>0</v>
      </c>
      <c r="N223" s="81">
        <f>PivotTables!H219</f>
        <v>0</v>
      </c>
      <c r="O223" s="83">
        <f>PivotTables!I219</f>
        <v>0</v>
      </c>
      <c r="P223" s="76" t="str">
        <f t="shared" si="4"/>
        <v>Yes</v>
      </c>
      <c r="Q223" s="76"/>
      <c r="R223" s="76"/>
      <c r="S223" s="76"/>
      <c r="T223" s="76"/>
      <c r="U223" s="76"/>
      <c r="V223" s="76"/>
    </row>
    <row r="224" spans="1:22" x14ac:dyDescent="0.35">
      <c r="A224" s="76"/>
      <c r="B224" s="76"/>
      <c r="C224" s="76"/>
      <c r="D224" s="76"/>
      <c r="E224" s="76"/>
      <c r="F224" s="76"/>
      <c r="G224" s="76"/>
      <c r="H224" s="76"/>
      <c r="I224" s="81" t="str">
        <f>PivotTables!J220</f>
        <v/>
      </c>
      <c r="J224" s="82">
        <f>PivotTables!E220</f>
        <v>0</v>
      </c>
      <c r="K224" s="82" t="str">
        <f>IFERROR(VLOOKUP(I224,'Employee Listing'!$B$2:$J$77,6,FALSE),"")</f>
        <v/>
      </c>
      <c r="L224" s="81">
        <f>PivotTables!F220</f>
        <v>0</v>
      </c>
      <c r="M224" s="81">
        <f>PivotTables!G220</f>
        <v>0</v>
      </c>
      <c r="N224" s="81">
        <f>PivotTables!H220</f>
        <v>0</v>
      </c>
      <c r="O224" s="83">
        <f>PivotTables!I220</f>
        <v>0</v>
      </c>
      <c r="P224" s="76" t="str">
        <f t="shared" si="4"/>
        <v>Yes</v>
      </c>
      <c r="Q224" s="76"/>
      <c r="R224" s="76"/>
      <c r="S224" s="76"/>
      <c r="T224" s="76"/>
      <c r="U224" s="76"/>
      <c r="V224" s="76"/>
    </row>
    <row r="225" spans="1:22" x14ac:dyDescent="0.35">
      <c r="A225" s="76"/>
      <c r="B225" s="76"/>
      <c r="C225" s="76"/>
      <c r="D225" s="76"/>
      <c r="E225" s="76"/>
      <c r="F225" s="76"/>
      <c r="G225" s="76"/>
      <c r="H225" s="76"/>
      <c r="I225" s="81" t="str">
        <f>PivotTables!J221</f>
        <v/>
      </c>
      <c r="J225" s="82">
        <f>PivotTables!E221</f>
        <v>0</v>
      </c>
      <c r="K225" s="82" t="str">
        <f>IFERROR(VLOOKUP(I225,'Employee Listing'!$B$2:$J$77,6,FALSE),"")</f>
        <v/>
      </c>
      <c r="L225" s="81">
        <f>PivotTables!F221</f>
        <v>0</v>
      </c>
      <c r="M225" s="81">
        <f>PivotTables!G221</f>
        <v>0</v>
      </c>
      <c r="N225" s="81">
        <f>PivotTables!H221</f>
        <v>0</v>
      </c>
      <c r="O225" s="83">
        <f>PivotTables!I221</f>
        <v>0</v>
      </c>
      <c r="P225" s="76" t="str">
        <f t="shared" si="4"/>
        <v>Yes</v>
      </c>
      <c r="Q225" s="76"/>
      <c r="R225" s="76"/>
      <c r="S225" s="76"/>
      <c r="T225" s="76"/>
      <c r="U225" s="76"/>
      <c r="V225" s="76"/>
    </row>
    <row r="226" spans="1:22" x14ac:dyDescent="0.35">
      <c r="A226" s="76"/>
      <c r="B226" s="76"/>
      <c r="C226" s="76"/>
      <c r="D226" s="76"/>
      <c r="E226" s="76"/>
      <c r="F226" s="76"/>
      <c r="G226" s="76"/>
      <c r="H226" s="76"/>
      <c r="I226" s="81" t="str">
        <f>PivotTables!J222</f>
        <v/>
      </c>
      <c r="J226" s="82">
        <f>PivotTables!E222</f>
        <v>0</v>
      </c>
      <c r="K226" s="82" t="str">
        <f>IFERROR(VLOOKUP(I226,'Employee Listing'!$B$2:$J$77,6,FALSE),"")</f>
        <v/>
      </c>
      <c r="L226" s="81">
        <f>PivotTables!F222</f>
        <v>0</v>
      </c>
      <c r="M226" s="81">
        <f>PivotTables!G222</f>
        <v>0</v>
      </c>
      <c r="N226" s="81">
        <f>PivotTables!H222</f>
        <v>0</v>
      </c>
      <c r="O226" s="83">
        <f>PivotTables!I222</f>
        <v>0</v>
      </c>
      <c r="P226" s="76" t="str">
        <f t="shared" si="4"/>
        <v>Yes</v>
      </c>
      <c r="Q226" s="76"/>
      <c r="R226" s="76"/>
      <c r="S226" s="76"/>
      <c r="T226" s="76"/>
      <c r="U226" s="76"/>
      <c r="V226" s="76"/>
    </row>
    <row r="227" spans="1:22" x14ac:dyDescent="0.35">
      <c r="A227" s="76"/>
      <c r="B227" s="76"/>
      <c r="C227" s="76"/>
      <c r="D227" s="76"/>
      <c r="E227" s="76"/>
      <c r="F227" s="76"/>
      <c r="G227" s="76"/>
      <c r="H227" s="76"/>
      <c r="I227" s="81" t="str">
        <f>PivotTables!J223</f>
        <v/>
      </c>
      <c r="J227" s="82">
        <f>PivotTables!E223</f>
        <v>0</v>
      </c>
      <c r="K227" s="82" t="str">
        <f>IFERROR(VLOOKUP(I227,'Employee Listing'!$B$2:$J$77,6,FALSE),"")</f>
        <v/>
      </c>
      <c r="L227" s="81">
        <f>PivotTables!F223</f>
        <v>0</v>
      </c>
      <c r="M227" s="81">
        <f>PivotTables!G223</f>
        <v>0</v>
      </c>
      <c r="N227" s="81">
        <f>PivotTables!H223</f>
        <v>0</v>
      </c>
      <c r="O227" s="83">
        <f>PivotTables!I223</f>
        <v>0</v>
      </c>
      <c r="P227" s="76" t="str">
        <f t="shared" si="4"/>
        <v>Yes</v>
      </c>
      <c r="Q227" s="76"/>
      <c r="R227" s="76"/>
      <c r="S227" s="76"/>
      <c r="T227" s="76"/>
      <c r="U227" s="76"/>
      <c r="V227" s="76"/>
    </row>
    <row r="228" spans="1:22" x14ac:dyDescent="0.35">
      <c r="A228" s="76"/>
      <c r="B228" s="76"/>
      <c r="C228" s="76"/>
      <c r="D228" s="76"/>
      <c r="E228" s="76"/>
      <c r="F228" s="76"/>
      <c r="G228" s="76"/>
      <c r="H228" s="76"/>
      <c r="I228" s="81" t="str">
        <f>PivotTables!J224</f>
        <v/>
      </c>
      <c r="J228" s="82">
        <f>PivotTables!E224</f>
        <v>0</v>
      </c>
      <c r="K228" s="82" t="str">
        <f>IFERROR(VLOOKUP(I228,'Employee Listing'!$B$2:$J$77,6,FALSE),"")</f>
        <v/>
      </c>
      <c r="L228" s="81">
        <f>PivotTables!F224</f>
        <v>0</v>
      </c>
      <c r="M228" s="81">
        <f>PivotTables!G224</f>
        <v>0</v>
      </c>
      <c r="N228" s="81">
        <f>PivotTables!H224</f>
        <v>0</v>
      </c>
      <c r="O228" s="83">
        <f>PivotTables!I224</f>
        <v>0</v>
      </c>
      <c r="P228" s="76" t="str">
        <f t="shared" si="4"/>
        <v>Yes</v>
      </c>
      <c r="Q228" s="76"/>
      <c r="R228" s="76"/>
      <c r="S228" s="76"/>
      <c r="T228" s="76"/>
      <c r="U228" s="76"/>
      <c r="V228" s="76"/>
    </row>
    <row r="229" spans="1:22" x14ac:dyDescent="0.35">
      <c r="A229" s="76"/>
      <c r="B229" s="76"/>
      <c r="C229" s="76"/>
      <c r="D229" s="76"/>
      <c r="E229" s="76"/>
      <c r="F229" s="76"/>
      <c r="G229" s="76"/>
      <c r="H229" s="76"/>
      <c r="I229" s="81" t="str">
        <f>PivotTables!J225</f>
        <v/>
      </c>
      <c r="J229" s="82">
        <f>PivotTables!E225</f>
        <v>0</v>
      </c>
      <c r="K229" s="82" t="str">
        <f>IFERROR(VLOOKUP(I229,'Employee Listing'!$B$2:$J$77,6,FALSE),"")</f>
        <v/>
      </c>
      <c r="L229" s="81">
        <f>PivotTables!F225</f>
        <v>0</v>
      </c>
      <c r="M229" s="81">
        <f>PivotTables!G225</f>
        <v>0</v>
      </c>
      <c r="N229" s="81">
        <f>PivotTables!H225</f>
        <v>0</v>
      </c>
      <c r="O229" s="83">
        <f>PivotTables!I225</f>
        <v>0</v>
      </c>
      <c r="P229" s="76" t="str">
        <f t="shared" si="4"/>
        <v>Yes</v>
      </c>
      <c r="Q229" s="76"/>
      <c r="R229" s="76"/>
      <c r="S229" s="76"/>
      <c r="T229" s="76"/>
      <c r="U229" s="76"/>
      <c r="V229" s="76"/>
    </row>
    <row r="230" spans="1:22" x14ac:dyDescent="0.35">
      <c r="A230" s="76"/>
      <c r="B230" s="76"/>
      <c r="C230" s="76"/>
      <c r="D230" s="76"/>
      <c r="E230" s="76"/>
      <c r="F230" s="76"/>
      <c r="G230" s="76"/>
      <c r="H230" s="76"/>
      <c r="I230" s="81" t="str">
        <f>PivotTables!J226</f>
        <v/>
      </c>
      <c r="J230" s="82">
        <f>PivotTables!E226</f>
        <v>0</v>
      </c>
      <c r="K230" s="82" t="str">
        <f>IFERROR(VLOOKUP(I230,'Employee Listing'!$B$2:$J$77,6,FALSE),"")</f>
        <v/>
      </c>
      <c r="L230" s="81">
        <f>PivotTables!F226</f>
        <v>0</v>
      </c>
      <c r="M230" s="81">
        <f>PivotTables!G226</f>
        <v>0</v>
      </c>
      <c r="N230" s="81">
        <f>PivotTables!H226</f>
        <v>0</v>
      </c>
      <c r="O230" s="83">
        <f>PivotTables!I226</f>
        <v>0</v>
      </c>
      <c r="P230" s="76" t="str">
        <f t="shared" si="4"/>
        <v>Yes</v>
      </c>
      <c r="Q230" s="76"/>
      <c r="R230" s="76"/>
      <c r="S230" s="76"/>
      <c r="T230" s="76"/>
      <c r="U230" s="76"/>
      <c r="V230" s="76"/>
    </row>
    <row r="231" spans="1:22" x14ac:dyDescent="0.35">
      <c r="A231" s="76"/>
      <c r="B231" s="76"/>
      <c r="C231" s="76"/>
      <c r="D231" s="76"/>
      <c r="E231" s="76"/>
      <c r="F231" s="76"/>
      <c r="G231" s="76"/>
      <c r="H231" s="76"/>
      <c r="I231" s="81" t="str">
        <f>PivotTables!J227</f>
        <v/>
      </c>
      <c r="J231" s="82">
        <f>PivotTables!E227</f>
        <v>0</v>
      </c>
      <c r="K231" s="82" t="str">
        <f>IFERROR(VLOOKUP(I231,'Employee Listing'!$B$2:$J$77,6,FALSE),"")</f>
        <v/>
      </c>
      <c r="L231" s="81">
        <f>PivotTables!F227</f>
        <v>0</v>
      </c>
      <c r="M231" s="81">
        <f>PivotTables!G227</f>
        <v>0</v>
      </c>
      <c r="N231" s="81">
        <f>PivotTables!H227</f>
        <v>0</v>
      </c>
      <c r="O231" s="83">
        <f>PivotTables!I227</f>
        <v>0</v>
      </c>
      <c r="P231" s="76" t="str">
        <f t="shared" si="4"/>
        <v>Yes</v>
      </c>
      <c r="Q231" s="76"/>
      <c r="R231" s="76"/>
      <c r="S231" s="76"/>
      <c r="T231" s="76"/>
      <c r="U231" s="76"/>
      <c r="V231" s="76"/>
    </row>
    <row r="232" spans="1:22" x14ac:dyDescent="0.35">
      <c r="A232" s="76"/>
      <c r="B232" s="76"/>
      <c r="C232" s="76"/>
      <c r="D232" s="76"/>
      <c r="E232" s="76"/>
      <c r="F232" s="76"/>
      <c r="G232" s="76"/>
      <c r="H232" s="76"/>
      <c r="I232" s="81" t="str">
        <f>PivotTables!J228</f>
        <v/>
      </c>
      <c r="J232" s="82">
        <f>PivotTables!E228</f>
        <v>0</v>
      </c>
      <c r="K232" s="82" t="str">
        <f>IFERROR(VLOOKUP(I232,'Employee Listing'!$B$2:$J$77,6,FALSE),"")</f>
        <v/>
      </c>
      <c r="L232" s="81">
        <f>PivotTables!F228</f>
        <v>0</v>
      </c>
      <c r="M232" s="81">
        <f>PivotTables!G228</f>
        <v>0</v>
      </c>
      <c r="N232" s="81">
        <f>PivotTables!H228</f>
        <v>0</v>
      </c>
      <c r="O232" s="83">
        <f>PivotTables!I228</f>
        <v>0</v>
      </c>
      <c r="P232" s="76" t="str">
        <f t="shared" si="4"/>
        <v>Yes</v>
      </c>
      <c r="Q232" s="76"/>
      <c r="R232" s="76"/>
      <c r="S232" s="76"/>
      <c r="T232" s="76"/>
      <c r="U232" s="76"/>
      <c r="V232" s="76"/>
    </row>
    <row r="233" spans="1:22" x14ac:dyDescent="0.35">
      <c r="A233" s="76"/>
      <c r="B233" s="76"/>
      <c r="C233" s="76"/>
      <c r="D233" s="76"/>
      <c r="E233" s="76"/>
      <c r="F233" s="76"/>
      <c r="G233" s="76"/>
      <c r="H233" s="76"/>
      <c r="I233" s="81" t="str">
        <f>PivotTables!J229</f>
        <v/>
      </c>
      <c r="J233" s="82">
        <f>PivotTables!E229</f>
        <v>0</v>
      </c>
      <c r="K233" s="82" t="str">
        <f>IFERROR(VLOOKUP(I233,'Employee Listing'!$B$2:$J$77,6,FALSE),"")</f>
        <v/>
      </c>
      <c r="L233" s="81">
        <f>PivotTables!F229</f>
        <v>0</v>
      </c>
      <c r="M233" s="81">
        <f>PivotTables!G229</f>
        <v>0</v>
      </c>
      <c r="N233" s="81">
        <f>PivotTables!H229</f>
        <v>0</v>
      </c>
      <c r="O233" s="83">
        <f>PivotTables!I229</f>
        <v>0</v>
      </c>
      <c r="P233" s="76" t="str">
        <f t="shared" si="4"/>
        <v>Yes</v>
      </c>
      <c r="Q233" s="76"/>
      <c r="R233" s="76"/>
      <c r="S233" s="76"/>
      <c r="T233" s="76"/>
      <c r="U233" s="76"/>
      <c r="V233" s="76"/>
    </row>
    <row r="234" spans="1:22" x14ac:dyDescent="0.35">
      <c r="A234" s="76"/>
      <c r="B234" s="76"/>
      <c r="C234" s="76"/>
      <c r="D234" s="76"/>
      <c r="E234" s="76"/>
      <c r="F234" s="76"/>
      <c r="G234" s="76"/>
      <c r="H234" s="76"/>
      <c r="I234" s="81" t="str">
        <f>PivotTables!J230</f>
        <v/>
      </c>
      <c r="J234" s="82">
        <f>PivotTables!E230</f>
        <v>0</v>
      </c>
      <c r="K234" s="82" t="str">
        <f>IFERROR(VLOOKUP(I234,'Employee Listing'!$B$2:$J$77,6,FALSE),"")</f>
        <v/>
      </c>
      <c r="L234" s="81">
        <f>PivotTables!F230</f>
        <v>0</v>
      </c>
      <c r="M234" s="81">
        <f>PivotTables!G230</f>
        <v>0</v>
      </c>
      <c r="N234" s="81">
        <f>PivotTables!H230</f>
        <v>0</v>
      </c>
      <c r="O234" s="83">
        <f>PivotTables!I230</f>
        <v>0</v>
      </c>
      <c r="P234" s="76" t="str">
        <f t="shared" si="4"/>
        <v>Yes</v>
      </c>
      <c r="Q234" s="76"/>
      <c r="R234" s="76"/>
      <c r="S234" s="76"/>
      <c r="T234" s="76"/>
      <c r="U234" s="76"/>
      <c r="V234" s="76"/>
    </row>
    <row r="235" spans="1:22" x14ac:dyDescent="0.35">
      <c r="A235" s="76"/>
      <c r="B235" s="76"/>
      <c r="C235" s="76"/>
      <c r="D235" s="76"/>
      <c r="E235" s="76"/>
      <c r="F235" s="76"/>
      <c r="G235" s="76"/>
      <c r="H235" s="76"/>
      <c r="I235" s="81" t="str">
        <f>PivotTables!J231</f>
        <v/>
      </c>
      <c r="J235" s="82">
        <f>PivotTables!E231</f>
        <v>0</v>
      </c>
      <c r="K235" s="82" t="str">
        <f>IFERROR(VLOOKUP(I235,'Employee Listing'!$B$2:$J$77,6,FALSE),"")</f>
        <v/>
      </c>
      <c r="L235" s="81">
        <f>PivotTables!F231</f>
        <v>0</v>
      </c>
      <c r="M235" s="81">
        <f>PivotTables!G231</f>
        <v>0</v>
      </c>
      <c r="N235" s="81">
        <f>PivotTables!H231</f>
        <v>0</v>
      </c>
      <c r="O235" s="83">
        <f>PivotTables!I231</f>
        <v>0</v>
      </c>
      <c r="P235" s="76" t="str">
        <f t="shared" si="4"/>
        <v>Yes</v>
      </c>
      <c r="Q235" s="76"/>
      <c r="R235" s="76"/>
      <c r="S235" s="76"/>
      <c r="T235" s="76"/>
      <c r="U235" s="76"/>
      <c r="V235" s="76"/>
    </row>
    <row r="236" spans="1:22" x14ac:dyDescent="0.35">
      <c r="A236" s="76"/>
      <c r="B236" s="76"/>
      <c r="C236" s="76"/>
      <c r="D236" s="76"/>
      <c r="E236" s="76"/>
      <c r="F236" s="76"/>
      <c r="G236" s="76"/>
      <c r="H236" s="76"/>
      <c r="I236" s="81" t="str">
        <f>PivotTables!J232</f>
        <v/>
      </c>
      <c r="J236" s="82">
        <f>PivotTables!E232</f>
        <v>0</v>
      </c>
      <c r="K236" s="82" t="str">
        <f>IFERROR(VLOOKUP(I236,'Employee Listing'!$B$2:$J$77,6,FALSE),"")</f>
        <v/>
      </c>
      <c r="L236" s="81">
        <f>PivotTables!F232</f>
        <v>0</v>
      </c>
      <c r="M236" s="81">
        <f>PivotTables!G232</f>
        <v>0</v>
      </c>
      <c r="N236" s="81">
        <f>PivotTables!H232</f>
        <v>0</v>
      </c>
      <c r="O236" s="83">
        <f>PivotTables!I232</f>
        <v>0</v>
      </c>
      <c r="P236" s="76" t="str">
        <f t="shared" si="4"/>
        <v>Yes</v>
      </c>
      <c r="Q236" s="76"/>
      <c r="R236" s="76"/>
      <c r="S236" s="76"/>
      <c r="T236" s="76"/>
      <c r="U236" s="76"/>
      <c r="V236" s="76"/>
    </row>
    <row r="237" spans="1:22" x14ac:dyDescent="0.35">
      <c r="A237" s="76"/>
      <c r="B237" s="76"/>
      <c r="C237" s="76"/>
      <c r="D237" s="76"/>
      <c r="E237" s="76"/>
      <c r="F237" s="76"/>
      <c r="G237" s="76"/>
      <c r="H237" s="76"/>
      <c r="I237" s="81" t="str">
        <f>PivotTables!J233</f>
        <v/>
      </c>
      <c r="J237" s="82">
        <f>PivotTables!E233</f>
        <v>0</v>
      </c>
      <c r="K237" s="82" t="str">
        <f>IFERROR(VLOOKUP(I237,'Employee Listing'!$B$2:$J$77,6,FALSE),"")</f>
        <v/>
      </c>
      <c r="L237" s="81">
        <f>PivotTables!F233</f>
        <v>0</v>
      </c>
      <c r="M237" s="81">
        <f>PivotTables!G233</f>
        <v>0</v>
      </c>
      <c r="N237" s="81">
        <f>PivotTables!H233</f>
        <v>0</v>
      </c>
      <c r="O237" s="83">
        <f>PivotTables!I233</f>
        <v>0</v>
      </c>
      <c r="P237" s="76" t="str">
        <f t="shared" si="4"/>
        <v>Yes</v>
      </c>
      <c r="Q237" s="76"/>
      <c r="R237" s="76"/>
      <c r="S237" s="76"/>
      <c r="T237" s="76"/>
      <c r="U237" s="76"/>
      <c r="V237" s="76"/>
    </row>
    <row r="238" spans="1:22" x14ac:dyDescent="0.35">
      <c r="A238" s="76"/>
      <c r="B238" s="76"/>
      <c r="C238" s="76"/>
      <c r="D238" s="76"/>
      <c r="E238" s="76"/>
      <c r="F238" s="76"/>
      <c r="G238" s="76"/>
      <c r="H238" s="76"/>
      <c r="I238" s="81" t="str">
        <f>PivotTables!J234</f>
        <v/>
      </c>
      <c r="J238" s="82">
        <f>PivotTables!E234</f>
        <v>0</v>
      </c>
      <c r="K238" s="82" t="str">
        <f>IFERROR(VLOOKUP(I238,'Employee Listing'!$B$2:$J$77,6,FALSE),"")</f>
        <v/>
      </c>
      <c r="L238" s="81">
        <f>PivotTables!F234</f>
        <v>0</v>
      </c>
      <c r="M238" s="81">
        <f>PivotTables!G234</f>
        <v>0</v>
      </c>
      <c r="N238" s="81">
        <f>PivotTables!H234</f>
        <v>0</v>
      </c>
      <c r="O238" s="83">
        <f>PivotTables!I234</f>
        <v>0</v>
      </c>
      <c r="P238" s="76" t="str">
        <f t="shared" si="4"/>
        <v>Yes</v>
      </c>
      <c r="Q238" s="76"/>
      <c r="R238" s="76"/>
      <c r="S238" s="76"/>
      <c r="T238" s="76"/>
      <c r="U238" s="76"/>
      <c r="V238" s="76"/>
    </row>
    <row r="239" spans="1:22" x14ac:dyDescent="0.35">
      <c r="A239" s="76"/>
      <c r="B239" s="76"/>
      <c r="C239" s="76"/>
      <c r="D239" s="76"/>
      <c r="E239" s="76"/>
      <c r="F239" s="76"/>
      <c r="G239" s="76"/>
      <c r="H239" s="76"/>
      <c r="I239" s="81" t="str">
        <f>PivotTables!J235</f>
        <v/>
      </c>
      <c r="J239" s="82">
        <f>PivotTables!E235</f>
        <v>0</v>
      </c>
      <c r="K239" s="82" t="str">
        <f>IFERROR(VLOOKUP(I239,'Employee Listing'!$B$2:$J$77,6,FALSE),"")</f>
        <v/>
      </c>
      <c r="L239" s="81">
        <f>PivotTables!F235</f>
        <v>0</v>
      </c>
      <c r="M239" s="81">
        <f>PivotTables!G235</f>
        <v>0</v>
      </c>
      <c r="N239" s="81">
        <f>PivotTables!H235</f>
        <v>0</v>
      </c>
      <c r="O239" s="83">
        <f>PivotTables!I235</f>
        <v>0</v>
      </c>
      <c r="P239" s="76" t="str">
        <f t="shared" si="4"/>
        <v>Yes</v>
      </c>
      <c r="Q239" s="76"/>
      <c r="R239" s="76"/>
      <c r="S239" s="76"/>
      <c r="T239" s="76"/>
      <c r="U239" s="76"/>
      <c r="V239" s="76"/>
    </row>
    <row r="240" spans="1:22" x14ac:dyDescent="0.35">
      <c r="A240" s="76"/>
      <c r="B240" s="76"/>
      <c r="C240" s="76"/>
      <c r="D240" s="76"/>
      <c r="E240" s="76"/>
      <c r="F240" s="76"/>
      <c r="G240" s="76"/>
      <c r="H240" s="76"/>
      <c r="I240" s="81" t="str">
        <f>PivotTables!J236</f>
        <v/>
      </c>
      <c r="J240" s="82">
        <f>PivotTables!E236</f>
        <v>0</v>
      </c>
      <c r="K240" s="82" t="str">
        <f>IFERROR(VLOOKUP(I240,'Employee Listing'!$B$2:$J$77,6,FALSE),"")</f>
        <v/>
      </c>
      <c r="L240" s="81">
        <f>PivotTables!F236</f>
        <v>0</v>
      </c>
      <c r="M240" s="81">
        <f>PivotTables!G236</f>
        <v>0</v>
      </c>
      <c r="N240" s="81">
        <f>PivotTables!H236</f>
        <v>0</v>
      </c>
      <c r="O240" s="83">
        <f>PivotTables!I236</f>
        <v>0</v>
      </c>
      <c r="P240" s="76" t="str">
        <f t="shared" si="4"/>
        <v>Yes</v>
      </c>
      <c r="Q240" s="76"/>
      <c r="R240" s="76"/>
      <c r="S240" s="76"/>
      <c r="T240" s="76"/>
      <c r="U240" s="76"/>
      <c r="V240" s="76"/>
    </row>
    <row r="241" spans="1:22" x14ac:dyDescent="0.35">
      <c r="A241" s="76"/>
      <c r="B241" s="76"/>
      <c r="C241" s="76"/>
      <c r="D241" s="76"/>
      <c r="E241" s="76"/>
      <c r="F241" s="76"/>
      <c r="G241" s="76"/>
      <c r="H241" s="76"/>
      <c r="I241" s="81" t="str">
        <f>PivotTables!J237</f>
        <v/>
      </c>
      <c r="J241" s="82">
        <f>PivotTables!E237</f>
        <v>0</v>
      </c>
      <c r="K241" s="82" t="str">
        <f>IFERROR(VLOOKUP(I241,'Employee Listing'!$B$2:$J$77,6,FALSE),"")</f>
        <v/>
      </c>
      <c r="L241" s="81">
        <f>PivotTables!F237</f>
        <v>0</v>
      </c>
      <c r="M241" s="81">
        <f>PivotTables!G237</f>
        <v>0</v>
      </c>
      <c r="N241" s="81">
        <f>PivotTables!H237</f>
        <v>0</v>
      </c>
      <c r="O241" s="83">
        <f>PivotTables!I237</f>
        <v>0</v>
      </c>
      <c r="P241" s="76" t="str">
        <f t="shared" si="4"/>
        <v>Yes</v>
      </c>
      <c r="Q241" s="76"/>
      <c r="R241" s="76"/>
      <c r="S241" s="76"/>
      <c r="T241" s="76"/>
      <c r="U241" s="76"/>
      <c r="V241" s="76"/>
    </row>
    <row r="242" spans="1:22" x14ac:dyDescent="0.35">
      <c r="A242" s="76"/>
      <c r="B242" s="76"/>
      <c r="C242" s="76"/>
      <c r="D242" s="76"/>
      <c r="E242" s="76"/>
      <c r="F242" s="76"/>
      <c r="G242" s="76"/>
      <c r="H242" s="76"/>
      <c r="I242" s="81" t="str">
        <f>PivotTables!J238</f>
        <v/>
      </c>
      <c r="J242" s="82">
        <f>PivotTables!E238</f>
        <v>0</v>
      </c>
      <c r="K242" s="82" t="str">
        <f>IFERROR(VLOOKUP(I242,'Employee Listing'!$B$2:$J$77,6,FALSE),"")</f>
        <v/>
      </c>
      <c r="L242" s="81">
        <f>PivotTables!F238</f>
        <v>0</v>
      </c>
      <c r="M242" s="81">
        <f>PivotTables!G238</f>
        <v>0</v>
      </c>
      <c r="N242" s="81">
        <f>PivotTables!H238</f>
        <v>0</v>
      </c>
      <c r="O242" s="83">
        <f>PivotTables!I238</f>
        <v>0</v>
      </c>
      <c r="P242" s="76" t="str">
        <f t="shared" si="4"/>
        <v>Yes</v>
      </c>
      <c r="Q242" s="76"/>
      <c r="R242" s="76"/>
      <c r="S242" s="76"/>
      <c r="T242" s="76"/>
      <c r="U242" s="76"/>
      <c r="V242" s="76"/>
    </row>
    <row r="243" spans="1:22" x14ac:dyDescent="0.35">
      <c r="A243" s="76"/>
      <c r="B243" s="76"/>
      <c r="C243" s="76"/>
      <c r="D243" s="76"/>
      <c r="E243" s="76"/>
      <c r="F243" s="76"/>
      <c r="G243" s="76"/>
      <c r="H243" s="76"/>
      <c r="I243" s="81" t="str">
        <f>PivotTables!J239</f>
        <v/>
      </c>
      <c r="J243" s="82">
        <f>PivotTables!E239</f>
        <v>0</v>
      </c>
      <c r="K243" s="82" t="str">
        <f>IFERROR(VLOOKUP(I243,'Employee Listing'!$B$2:$J$77,6,FALSE),"")</f>
        <v/>
      </c>
      <c r="L243" s="81">
        <f>PivotTables!F239</f>
        <v>0</v>
      </c>
      <c r="M243" s="81">
        <f>PivotTables!G239</f>
        <v>0</v>
      </c>
      <c r="N243" s="81">
        <f>PivotTables!H239</f>
        <v>0</v>
      </c>
      <c r="O243" s="83">
        <f>PivotTables!I239</f>
        <v>0</v>
      </c>
      <c r="P243" s="76" t="str">
        <f t="shared" si="4"/>
        <v>Yes</v>
      </c>
      <c r="Q243" s="76"/>
      <c r="R243" s="76"/>
      <c r="S243" s="76"/>
      <c r="T243" s="76"/>
      <c r="U243" s="76"/>
      <c r="V243" s="76"/>
    </row>
    <row r="244" spans="1:22" x14ac:dyDescent="0.35">
      <c r="A244" s="76"/>
      <c r="B244" s="76"/>
      <c r="C244" s="76"/>
      <c r="D244" s="76"/>
      <c r="E244" s="76"/>
      <c r="F244" s="76"/>
      <c r="G244" s="76"/>
      <c r="H244" s="76"/>
      <c r="I244" s="81" t="str">
        <f>PivotTables!J240</f>
        <v/>
      </c>
      <c r="J244" s="82">
        <f>PivotTables!E240</f>
        <v>0</v>
      </c>
      <c r="K244" s="82" t="str">
        <f>IFERROR(VLOOKUP(I244,'Employee Listing'!$B$2:$J$77,6,FALSE),"")</f>
        <v/>
      </c>
      <c r="L244" s="81">
        <f>PivotTables!F240</f>
        <v>0</v>
      </c>
      <c r="M244" s="81">
        <f>PivotTables!G240</f>
        <v>0</v>
      </c>
      <c r="N244" s="81">
        <f>PivotTables!H240</f>
        <v>0</v>
      </c>
      <c r="O244" s="83">
        <f>PivotTables!I240</f>
        <v>0</v>
      </c>
      <c r="P244" s="76" t="str">
        <f t="shared" si="4"/>
        <v>Yes</v>
      </c>
      <c r="Q244" s="76"/>
      <c r="R244" s="76"/>
      <c r="S244" s="76"/>
      <c r="T244" s="76"/>
      <c r="U244" s="76"/>
      <c r="V244" s="76"/>
    </row>
    <row r="245" spans="1:22" x14ac:dyDescent="0.35">
      <c r="A245" s="76"/>
      <c r="B245" s="76"/>
      <c r="C245" s="76"/>
      <c r="D245" s="76"/>
      <c r="E245" s="76"/>
      <c r="F245" s="76"/>
      <c r="G245" s="76"/>
      <c r="H245" s="76"/>
      <c r="I245" s="81" t="str">
        <f>PivotTables!J241</f>
        <v/>
      </c>
      <c r="J245" s="82">
        <f>PivotTables!E241</f>
        <v>0</v>
      </c>
      <c r="K245" s="82" t="str">
        <f>IFERROR(VLOOKUP(I245,'Employee Listing'!$B$2:$J$77,6,FALSE),"")</f>
        <v/>
      </c>
      <c r="L245" s="81">
        <f>PivotTables!F241</f>
        <v>0</v>
      </c>
      <c r="M245" s="81">
        <f>PivotTables!G241</f>
        <v>0</v>
      </c>
      <c r="N245" s="81">
        <f>PivotTables!H241</f>
        <v>0</v>
      </c>
      <c r="O245" s="83">
        <f>PivotTables!I241</f>
        <v>0</v>
      </c>
      <c r="P245" s="76" t="str">
        <f t="shared" si="4"/>
        <v>Yes</v>
      </c>
      <c r="Q245" s="76"/>
      <c r="R245" s="76"/>
      <c r="S245" s="76"/>
      <c r="T245" s="76"/>
      <c r="U245" s="76"/>
      <c r="V245" s="76"/>
    </row>
    <row r="246" spans="1:22" x14ac:dyDescent="0.35">
      <c r="A246" s="76"/>
      <c r="B246" s="76"/>
      <c r="C246" s="76"/>
      <c r="D246" s="76"/>
      <c r="E246" s="76"/>
      <c r="F246" s="76"/>
      <c r="G246" s="76"/>
      <c r="H246" s="76"/>
      <c r="I246" s="81" t="str">
        <f>PivotTables!J242</f>
        <v/>
      </c>
      <c r="J246" s="82">
        <f>PivotTables!E242</f>
        <v>0</v>
      </c>
      <c r="K246" s="82" t="str">
        <f>IFERROR(VLOOKUP(I246,'Employee Listing'!$B$2:$J$77,6,FALSE),"")</f>
        <v/>
      </c>
      <c r="L246" s="81">
        <f>PivotTables!F242</f>
        <v>0</v>
      </c>
      <c r="M246" s="81">
        <f>PivotTables!G242</f>
        <v>0</v>
      </c>
      <c r="N246" s="81">
        <f>PivotTables!H242</f>
        <v>0</v>
      </c>
      <c r="O246" s="83">
        <f>PivotTables!I242</f>
        <v>0</v>
      </c>
      <c r="P246" s="76" t="str">
        <f t="shared" si="4"/>
        <v>Yes</v>
      </c>
      <c r="Q246" s="76"/>
      <c r="R246" s="76"/>
      <c r="S246" s="76"/>
      <c r="T246" s="76"/>
      <c r="U246" s="76"/>
      <c r="V246" s="76"/>
    </row>
    <row r="247" spans="1:22" x14ac:dyDescent="0.35">
      <c r="A247" s="76"/>
      <c r="B247" s="76"/>
      <c r="C247" s="76"/>
      <c r="D247" s="76"/>
      <c r="E247" s="76"/>
      <c r="F247" s="76"/>
      <c r="G247" s="76"/>
      <c r="H247" s="76"/>
      <c r="I247" s="81" t="str">
        <f>PivotTables!J243</f>
        <v/>
      </c>
      <c r="J247" s="82">
        <f>PivotTables!E243</f>
        <v>0</v>
      </c>
      <c r="K247" s="82" t="str">
        <f>IFERROR(VLOOKUP(I247,'Employee Listing'!$B$2:$J$77,6,FALSE),"")</f>
        <v/>
      </c>
      <c r="L247" s="81">
        <f>PivotTables!F243</f>
        <v>0</v>
      </c>
      <c r="M247" s="81">
        <f>PivotTables!G243</f>
        <v>0</v>
      </c>
      <c r="N247" s="81">
        <f>PivotTables!H243</f>
        <v>0</v>
      </c>
      <c r="O247" s="83">
        <f>PivotTables!I243</f>
        <v>0</v>
      </c>
      <c r="P247" s="76" t="str">
        <f t="shared" si="4"/>
        <v>Yes</v>
      </c>
      <c r="Q247" s="76"/>
      <c r="R247" s="76"/>
      <c r="S247" s="76"/>
      <c r="T247" s="76"/>
      <c r="U247" s="76"/>
      <c r="V247" s="76"/>
    </row>
    <row r="248" spans="1:22" x14ac:dyDescent="0.35">
      <c r="A248" s="76"/>
      <c r="B248" s="76"/>
      <c r="C248" s="76"/>
      <c r="D248" s="76"/>
      <c r="E248" s="76"/>
      <c r="F248" s="76"/>
      <c r="G248" s="76"/>
      <c r="H248" s="76"/>
      <c r="I248" s="81" t="str">
        <f>PivotTables!J244</f>
        <v/>
      </c>
      <c r="J248" s="82">
        <f>PivotTables!E244</f>
        <v>0</v>
      </c>
      <c r="K248" s="82" t="str">
        <f>IFERROR(VLOOKUP(I248,'Employee Listing'!$B$2:$J$77,6,FALSE),"")</f>
        <v/>
      </c>
      <c r="L248" s="81">
        <f>PivotTables!F244</f>
        <v>0</v>
      </c>
      <c r="M248" s="81">
        <f>PivotTables!G244</f>
        <v>0</v>
      </c>
      <c r="N248" s="81">
        <f>PivotTables!H244</f>
        <v>0</v>
      </c>
      <c r="O248" s="83">
        <f>PivotTables!I244</f>
        <v>0</v>
      </c>
      <c r="P248" s="76" t="str">
        <f t="shared" si="4"/>
        <v>Yes</v>
      </c>
      <c r="Q248" s="76"/>
      <c r="R248" s="76"/>
      <c r="S248" s="76"/>
      <c r="T248" s="76"/>
      <c r="U248" s="76"/>
      <c r="V248" s="76"/>
    </row>
    <row r="249" spans="1:22" x14ac:dyDescent="0.35">
      <c r="A249" s="76"/>
      <c r="B249" s="76"/>
      <c r="C249" s="76"/>
      <c r="D249" s="76"/>
      <c r="E249" s="76"/>
      <c r="F249" s="76"/>
      <c r="G249" s="76"/>
      <c r="H249" s="76"/>
      <c r="I249" s="81" t="str">
        <f>PivotTables!J245</f>
        <v/>
      </c>
      <c r="J249" s="82">
        <f>PivotTables!E245</f>
        <v>0</v>
      </c>
      <c r="K249" s="82" t="str">
        <f>IFERROR(VLOOKUP(I249,'Employee Listing'!$B$2:$J$77,6,FALSE),"")</f>
        <v/>
      </c>
      <c r="L249" s="81">
        <f>PivotTables!F245</f>
        <v>0</v>
      </c>
      <c r="M249" s="81">
        <f>PivotTables!G245</f>
        <v>0</v>
      </c>
      <c r="N249" s="81">
        <f>PivotTables!H245</f>
        <v>0</v>
      </c>
      <c r="O249" s="83">
        <f>PivotTables!I245</f>
        <v>0</v>
      </c>
      <c r="P249" s="76" t="str">
        <f t="shared" si="4"/>
        <v>Yes</v>
      </c>
      <c r="Q249" s="76"/>
      <c r="R249" s="76"/>
      <c r="S249" s="76"/>
      <c r="T249" s="76"/>
      <c r="U249" s="76"/>
      <c r="V249" s="76"/>
    </row>
    <row r="250" spans="1:22" x14ac:dyDescent="0.35">
      <c r="A250" s="76"/>
      <c r="B250" s="76"/>
      <c r="C250" s="76"/>
      <c r="D250" s="76"/>
      <c r="E250" s="76"/>
      <c r="F250" s="76"/>
      <c r="G250" s="76"/>
      <c r="H250" s="76"/>
      <c r="I250" s="81" t="str">
        <f>PivotTables!J246</f>
        <v/>
      </c>
      <c r="J250" s="82">
        <f>PivotTables!E246</f>
        <v>0</v>
      </c>
      <c r="K250" s="82" t="str">
        <f>IFERROR(VLOOKUP(I250,'Employee Listing'!$B$2:$J$77,6,FALSE),"")</f>
        <v/>
      </c>
      <c r="L250" s="81">
        <f>PivotTables!F246</f>
        <v>0</v>
      </c>
      <c r="M250" s="81">
        <f>PivotTables!G246</f>
        <v>0</v>
      </c>
      <c r="N250" s="81">
        <f>PivotTables!H246</f>
        <v>0</v>
      </c>
      <c r="O250" s="83">
        <f>PivotTables!I246</f>
        <v>0</v>
      </c>
      <c r="P250" s="76" t="str">
        <f t="shared" si="4"/>
        <v>Yes</v>
      </c>
      <c r="Q250" s="76"/>
      <c r="R250" s="76"/>
      <c r="S250" s="76"/>
      <c r="T250" s="76"/>
      <c r="U250" s="76"/>
      <c r="V250" s="76"/>
    </row>
    <row r="251" spans="1:22" x14ac:dyDescent="0.35">
      <c r="A251" s="76"/>
      <c r="B251" s="76"/>
      <c r="C251" s="76"/>
      <c r="D251" s="76"/>
      <c r="E251" s="76"/>
      <c r="F251" s="76"/>
      <c r="G251" s="76"/>
      <c r="H251" s="76"/>
      <c r="I251" s="81" t="str">
        <f>PivotTables!J247</f>
        <v/>
      </c>
      <c r="J251" s="82">
        <f>PivotTables!E247</f>
        <v>0</v>
      </c>
      <c r="K251" s="82" t="str">
        <f>IFERROR(VLOOKUP(I251,'Employee Listing'!$B$2:$J$77,6,FALSE),"")</f>
        <v/>
      </c>
      <c r="L251" s="81">
        <f>PivotTables!F247</f>
        <v>0</v>
      </c>
      <c r="M251" s="81">
        <f>PivotTables!G247</f>
        <v>0</v>
      </c>
      <c r="N251" s="81">
        <f>PivotTables!H247</f>
        <v>0</v>
      </c>
      <c r="O251" s="83">
        <f>PivotTables!I247</f>
        <v>0</v>
      </c>
      <c r="P251" s="76" t="str">
        <f t="shared" si="4"/>
        <v>Yes</v>
      </c>
      <c r="Q251" s="76"/>
      <c r="R251" s="76"/>
      <c r="S251" s="76"/>
      <c r="T251" s="76"/>
      <c r="U251" s="76"/>
      <c r="V251" s="76"/>
    </row>
    <row r="252" spans="1:22" x14ac:dyDescent="0.35">
      <c r="A252" s="76"/>
      <c r="B252" s="76"/>
      <c r="C252" s="76"/>
      <c r="D252" s="76"/>
      <c r="E252" s="76"/>
      <c r="F252" s="76"/>
      <c r="G252" s="76"/>
      <c r="H252" s="76"/>
      <c r="I252" s="81" t="str">
        <f>PivotTables!J248</f>
        <v/>
      </c>
      <c r="J252" s="82">
        <f>PivotTables!E248</f>
        <v>0</v>
      </c>
      <c r="K252" s="82" t="str">
        <f>IFERROR(VLOOKUP(I252,'Employee Listing'!$B$2:$J$77,6,FALSE),"")</f>
        <v/>
      </c>
      <c r="L252" s="81">
        <f>PivotTables!F248</f>
        <v>0</v>
      </c>
      <c r="M252" s="81">
        <f>PivotTables!G248</f>
        <v>0</v>
      </c>
      <c r="N252" s="81">
        <f>PivotTables!H248</f>
        <v>0</v>
      </c>
      <c r="O252" s="83">
        <f>PivotTables!I248</f>
        <v>0</v>
      </c>
      <c r="P252" s="76" t="str">
        <f t="shared" si="4"/>
        <v>Yes</v>
      </c>
      <c r="Q252" s="76"/>
      <c r="R252" s="76"/>
      <c r="S252" s="76"/>
      <c r="T252" s="76"/>
      <c r="U252" s="76"/>
      <c r="V252" s="76"/>
    </row>
    <row r="253" spans="1:22" x14ac:dyDescent="0.35">
      <c r="A253" s="76"/>
      <c r="B253" s="76"/>
      <c r="C253" s="76"/>
      <c r="D253" s="76"/>
      <c r="E253" s="76"/>
      <c r="F253" s="76"/>
      <c r="G253" s="76"/>
      <c r="H253" s="76"/>
      <c r="I253" s="81" t="str">
        <f>PivotTables!J249</f>
        <v/>
      </c>
      <c r="J253" s="82">
        <f>PivotTables!E249</f>
        <v>0</v>
      </c>
      <c r="K253" s="82" t="str">
        <f>IFERROR(VLOOKUP(I253,'Employee Listing'!$B$2:$J$77,6,FALSE),"")</f>
        <v/>
      </c>
      <c r="L253" s="81">
        <f>PivotTables!F249</f>
        <v>0</v>
      </c>
      <c r="M253" s="81">
        <f>PivotTables!G249</f>
        <v>0</v>
      </c>
      <c r="N253" s="81">
        <f>PivotTables!H249</f>
        <v>0</v>
      </c>
      <c r="O253" s="83">
        <f>PivotTables!I249</f>
        <v>0</v>
      </c>
      <c r="P253" s="76" t="str">
        <f t="shared" si="4"/>
        <v>Yes</v>
      </c>
      <c r="Q253" s="76"/>
      <c r="R253" s="76"/>
      <c r="S253" s="76"/>
      <c r="T253" s="76"/>
      <c r="U253" s="76"/>
      <c r="V253" s="76"/>
    </row>
    <row r="254" spans="1:22" x14ac:dyDescent="0.35">
      <c r="A254" s="76"/>
      <c r="B254" s="76"/>
      <c r="C254" s="76"/>
      <c r="D254" s="76"/>
      <c r="E254" s="76"/>
      <c r="F254" s="76"/>
      <c r="G254" s="76"/>
      <c r="H254" s="76"/>
      <c r="I254" s="81" t="str">
        <f>PivotTables!J250</f>
        <v/>
      </c>
      <c r="J254" s="82">
        <f>PivotTables!E250</f>
        <v>0</v>
      </c>
      <c r="K254" s="82" t="str">
        <f>IFERROR(VLOOKUP(I254,'Employee Listing'!$B$2:$J$77,6,FALSE),"")</f>
        <v/>
      </c>
      <c r="L254" s="81">
        <f>PivotTables!F250</f>
        <v>0</v>
      </c>
      <c r="M254" s="81">
        <f>PivotTables!G250</f>
        <v>0</v>
      </c>
      <c r="N254" s="81">
        <f>PivotTables!H250</f>
        <v>0</v>
      </c>
      <c r="O254" s="83">
        <f>PivotTables!I250</f>
        <v>0</v>
      </c>
      <c r="P254" s="76" t="str">
        <f t="shared" si="4"/>
        <v>Yes</v>
      </c>
      <c r="Q254" s="76"/>
      <c r="R254" s="76"/>
      <c r="S254" s="76"/>
      <c r="T254" s="76"/>
      <c r="U254" s="76"/>
      <c r="V254" s="76"/>
    </row>
    <row r="255" spans="1:22" x14ac:dyDescent="0.35">
      <c r="A255" s="76"/>
      <c r="B255" s="76"/>
      <c r="C255" s="76"/>
      <c r="D255" s="76"/>
      <c r="E255" s="76"/>
      <c r="F255" s="76"/>
      <c r="G255" s="76"/>
      <c r="H255" s="76"/>
      <c r="I255" s="81" t="str">
        <f>PivotTables!J251</f>
        <v/>
      </c>
      <c r="J255" s="82">
        <f>PivotTables!E251</f>
        <v>0</v>
      </c>
      <c r="K255" s="82" t="str">
        <f>IFERROR(VLOOKUP(I255,'Employee Listing'!$B$2:$J$77,6,FALSE),"")</f>
        <v/>
      </c>
      <c r="L255" s="81">
        <f>PivotTables!F251</f>
        <v>0</v>
      </c>
      <c r="M255" s="81">
        <f>PivotTables!G251</f>
        <v>0</v>
      </c>
      <c r="N255" s="81">
        <f>PivotTables!H251</f>
        <v>0</v>
      </c>
      <c r="O255" s="83">
        <f>PivotTables!I251</f>
        <v>0</v>
      </c>
      <c r="P255" s="76" t="str">
        <f t="shared" si="4"/>
        <v>Yes</v>
      </c>
      <c r="Q255" s="76"/>
      <c r="R255" s="76"/>
      <c r="S255" s="76"/>
      <c r="T255" s="76"/>
      <c r="U255" s="76"/>
      <c r="V255" s="76"/>
    </row>
    <row r="256" spans="1:22" x14ac:dyDescent="0.35">
      <c r="A256" s="76"/>
      <c r="B256" s="76"/>
      <c r="C256" s="76"/>
      <c r="D256" s="76"/>
      <c r="E256" s="76"/>
      <c r="F256" s="76"/>
      <c r="G256" s="76"/>
      <c r="H256" s="76"/>
      <c r="I256" s="81" t="str">
        <f>PivotTables!J252</f>
        <v/>
      </c>
      <c r="J256" s="82">
        <f>PivotTables!E252</f>
        <v>0</v>
      </c>
      <c r="K256" s="82" t="str">
        <f>IFERROR(VLOOKUP(I256,'Employee Listing'!$B$2:$J$77,6,FALSE),"")</f>
        <v/>
      </c>
      <c r="L256" s="81">
        <f>PivotTables!F252</f>
        <v>0</v>
      </c>
      <c r="M256" s="81">
        <f>PivotTables!G252</f>
        <v>0</v>
      </c>
      <c r="N256" s="81">
        <f>PivotTables!H252</f>
        <v>0</v>
      </c>
      <c r="O256" s="83">
        <f>PivotTables!I252</f>
        <v>0</v>
      </c>
      <c r="P256" s="76" t="str">
        <f t="shared" si="4"/>
        <v>Yes</v>
      </c>
      <c r="Q256" s="76"/>
      <c r="R256" s="76"/>
      <c r="S256" s="76"/>
      <c r="T256" s="76"/>
      <c r="U256" s="76"/>
      <c r="V256" s="76"/>
    </row>
    <row r="257" spans="1:22" x14ac:dyDescent="0.35">
      <c r="A257" s="76"/>
      <c r="B257" s="76"/>
      <c r="C257" s="76"/>
      <c r="D257" s="76"/>
      <c r="E257" s="76"/>
      <c r="F257" s="76"/>
      <c r="G257" s="76"/>
      <c r="H257" s="76"/>
      <c r="I257" s="81" t="str">
        <f>PivotTables!J253</f>
        <v/>
      </c>
      <c r="J257" s="82">
        <f>PivotTables!E253</f>
        <v>0</v>
      </c>
      <c r="K257" s="82" t="str">
        <f>IFERROR(VLOOKUP(I257,'Employee Listing'!$B$2:$J$77,6,FALSE),"")</f>
        <v/>
      </c>
      <c r="L257" s="81">
        <f>PivotTables!F253</f>
        <v>0</v>
      </c>
      <c r="M257" s="81">
        <f>PivotTables!G253</f>
        <v>0</v>
      </c>
      <c r="N257" s="81">
        <f>PivotTables!H253</f>
        <v>0</v>
      </c>
      <c r="O257" s="83">
        <f>PivotTables!I253</f>
        <v>0</v>
      </c>
      <c r="P257" s="76" t="str">
        <f t="shared" si="4"/>
        <v>Yes</v>
      </c>
      <c r="Q257" s="76"/>
      <c r="R257" s="76"/>
      <c r="S257" s="76"/>
      <c r="T257" s="76"/>
      <c r="U257" s="76"/>
      <c r="V257" s="76"/>
    </row>
    <row r="258" spans="1:22" x14ac:dyDescent="0.35">
      <c r="A258" s="76"/>
      <c r="B258" s="76"/>
      <c r="C258" s="76"/>
      <c r="D258" s="76"/>
      <c r="E258" s="76"/>
      <c r="F258" s="76"/>
      <c r="G258" s="76"/>
      <c r="H258" s="76"/>
      <c r="I258" s="81" t="str">
        <f>PivotTables!J254</f>
        <v/>
      </c>
      <c r="J258" s="82">
        <f>PivotTables!E254</f>
        <v>0</v>
      </c>
      <c r="K258" s="82" t="str">
        <f>IFERROR(VLOOKUP(I258,'Employee Listing'!$B$2:$J$77,6,FALSE),"")</f>
        <v/>
      </c>
      <c r="L258" s="81">
        <f>PivotTables!F254</f>
        <v>0</v>
      </c>
      <c r="M258" s="81">
        <f>PivotTables!G254</f>
        <v>0</v>
      </c>
      <c r="N258" s="81">
        <f>PivotTables!H254</f>
        <v>0</v>
      </c>
      <c r="O258" s="83">
        <f>PivotTables!I254</f>
        <v>0</v>
      </c>
      <c r="P258" s="76" t="str">
        <f t="shared" si="4"/>
        <v>Yes</v>
      </c>
      <c r="Q258" s="76"/>
      <c r="R258" s="76"/>
      <c r="S258" s="76"/>
      <c r="T258" s="76"/>
      <c r="U258" s="76"/>
      <c r="V258" s="76"/>
    </row>
    <row r="259" spans="1:22" x14ac:dyDescent="0.35">
      <c r="A259" s="76"/>
      <c r="B259" s="76"/>
      <c r="C259" s="76"/>
      <c r="D259" s="76"/>
      <c r="E259" s="76"/>
      <c r="F259" s="76"/>
      <c r="G259" s="76"/>
      <c r="H259" s="76"/>
      <c r="I259" s="81" t="str">
        <f>PivotTables!J255</f>
        <v/>
      </c>
      <c r="J259" s="82">
        <f>PivotTables!E255</f>
        <v>0</v>
      </c>
      <c r="K259" s="82" t="str">
        <f>IFERROR(VLOOKUP(I259,'Employee Listing'!$B$2:$J$77,6,FALSE),"")</f>
        <v/>
      </c>
      <c r="L259" s="81">
        <f>PivotTables!F255</f>
        <v>0</v>
      </c>
      <c r="M259" s="81">
        <f>PivotTables!G255</f>
        <v>0</v>
      </c>
      <c r="N259" s="81">
        <f>PivotTables!H255</f>
        <v>0</v>
      </c>
      <c r="O259" s="83">
        <f>PivotTables!I255</f>
        <v>0</v>
      </c>
      <c r="P259" s="76" t="str">
        <f t="shared" si="4"/>
        <v>Yes</v>
      </c>
      <c r="Q259" s="76"/>
      <c r="R259" s="76"/>
      <c r="S259" s="76"/>
      <c r="T259" s="76"/>
      <c r="U259" s="76"/>
      <c r="V259" s="76"/>
    </row>
    <row r="260" spans="1:22" x14ac:dyDescent="0.35">
      <c r="A260" s="76"/>
      <c r="B260" s="76"/>
      <c r="C260" s="76"/>
      <c r="D260" s="76"/>
      <c r="E260" s="76"/>
      <c r="F260" s="76"/>
      <c r="G260" s="76"/>
      <c r="H260" s="76"/>
      <c r="I260" s="81" t="str">
        <f>PivotTables!J256</f>
        <v/>
      </c>
      <c r="J260" s="82">
        <f>PivotTables!E256</f>
        <v>0</v>
      </c>
      <c r="K260" s="82" t="str">
        <f>IFERROR(VLOOKUP(I260,'Employee Listing'!$B$2:$J$77,6,FALSE),"")</f>
        <v/>
      </c>
      <c r="L260" s="81">
        <f>PivotTables!F256</f>
        <v>0</v>
      </c>
      <c r="M260" s="81">
        <f>PivotTables!G256</f>
        <v>0</v>
      </c>
      <c r="N260" s="81">
        <f>PivotTables!H256</f>
        <v>0</v>
      </c>
      <c r="O260" s="83">
        <f>PivotTables!I256</f>
        <v>0</v>
      </c>
      <c r="P260" s="76" t="str">
        <f t="shared" si="4"/>
        <v>Yes</v>
      </c>
      <c r="Q260" s="76"/>
      <c r="R260" s="76"/>
      <c r="S260" s="76"/>
      <c r="T260" s="76"/>
      <c r="U260" s="76"/>
      <c r="V260" s="76"/>
    </row>
    <row r="261" spans="1:22" x14ac:dyDescent="0.35">
      <c r="A261" s="76"/>
      <c r="B261" s="76"/>
      <c r="C261" s="76"/>
      <c r="D261" s="76"/>
      <c r="E261" s="76"/>
      <c r="F261" s="76"/>
      <c r="G261" s="76"/>
      <c r="H261" s="76"/>
      <c r="I261" s="81" t="str">
        <f>PivotTables!J257</f>
        <v/>
      </c>
      <c r="J261" s="82">
        <f>PivotTables!E257</f>
        <v>0</v>
      </c>
      <c r="K261" s="82" t="str">
        <f>IFERROR(VLOOKUP(I261,'Employee Listing'!$B$2:$J$77,6,FALSE),"")</f>
        <v/>
      </c>
      <c r="L261" s="81">
        <f>PivotTables!F257</f>
        <v>0</v>
      </c>
      <c r="M261" s="81">
        <f>PivotTables!G257</f>
        <v>0</v>
      </c>
      <c r="N261" s="81">
        <f>PivotTables!H257</f>
        <v>0</v>
      </c>
      <c r="O261" s="83">
        <f>PivotTables!I257</f>
        <v>0</v>
      </c>
      <c r="P261" s="76" t="str">
        <f t="shared" si="4"/>
        <v>Yes</v>
      </c>
      <c r="Q261" s="76"/>
      <c r="R261" s="76"/>
      <c r="S261" s="76"/>
      <c r="T261" s="76"/>
      <c r="U261" s="76"/>
      <c r="V261" s="76"/>
    </row>
    <row r="262" spans="1:22" x14ac:dyDescent="0.35">
      <c r="A262" s="76"/>
      <c r="B262" s="76"/>
      <c r="C262" s="76"/>
      <c r="D262" s="76"/>
      <c r="E262" s="76"/>
      <c r="F262" s="76"/>
      <c r="G262" s="76"/>
      <c r="H262" s="76"/>
      <c r="I262" s="81" t="str">
        <f>PivotTables!J258</f>
        <v/>
      </c>
      <c r="J262" s="82">
        <f>PivotTables!E258</f>
        <v>0</v>
      </c>
      <c r="K262" s="82" t="str">
        <f>IFERROR(VLOOKUP(I262,'Employee Listing'!$B$2:$J$77,6,FALSE),"")</f>
        <v/>
      </c>
      <c r="L262" s="81">
        <f>PivotTables!F258</f>
        <v>0</v>
      </c>
      <c r="M262" s="81">
        <f>PivotTables!G258</f>
        <v>0</v>
      </c>
      <c r="N262" s="81">
        <f>PivotTables!H258</f>
        <v>0</v>
      </c>
      <c r="O262" s="83">
        <f>PivotTables!I258</f>
        <v>0</v>
      </c>
      <c r="P262" s="76" t="str">
        <f t="shared" si="4"/>
        <v>Yes</v>
      </c>
      <c r="Q262" s="76"/>
      <c r="R262" s="76"/>
      <c r="S262" s="76"/>
      <c r="T262" s="76"/>
      <c r="U262" s="76"/>
      <c r="V262" s="76"/>
    </row>
    <row r="263" spans="1:22" x14ac:dyDescent="0.35">
      <c r="A263" s="76"/>
      <c r="B263" s="76"/>
      <c r="C263" s="76"/>
      <c r="D263" s="76"/>
      <c r="E263" s="76"/>
      <c r="F263" s="76"/>
      <c r="G263" s="76"/>
      <c r="H263" s="76"/>
      <c r="I263" s="81" t="str">
        <f>PivotTables!J259</f>
        <v/>
      </c>
      <c r="J263" s="82">
        <f>PivotTables!E259</f>
        <v>0</v>
      </c>
      <c r="K263" s="82" t="str">
        <f>IFERROR(VLOOKUP(I263,'Employee Listing'!$B$2:$J$77,6,FALSE),"")</f>
        <v/>
      </c>
      <c r="L263" s="81">
        <f>PivotTables!F259</f>
        <v>0</v>
      </c>
      <c r="M263" s="81">
        <f>PivotTables!G259</f>
        <v>0</v>
      </c>
      <c r="N263" s="81">
        <f>PivotTables!H259</f>
        <v>0</v>
      </c>
      <c r="O263" s="83">
        <f>PivotTables!I259</f>
        <v>0</v>
      </c>
      <c r="P263" s="76" t="str">
        <f t="shared" si="4"/>
        <v>Yes</v>
      </c>
      <c r="Q263" s="76"/>
      <c r="R263" s="76"/>
      <c r="S263" s="76"/>
      <c r="T263" s="76"/>
      <c r="U263" s="76"/>
      <c r="V263" s="76"/>
    </row>
    <row r="264" spans="1:22" x14ac:dyDescent="0.35">
      <c r="A264" s="76"/>
      <c r="B264" s="76"/>
      <c r="C264" s="76"/>
      <c r="D264" s="76"/>
      <c r="E264" s="76"/>
      <c r="F264" s="76"/>
      <c r="G264" s="76"/>
      <c r="H264" s="76"/>
      <c r="I264" s="81" t="str">
        <f>PivotTables!J260</f>
        <v/>
      </c>
      <c r="J264" s="82">
        <f>PivotTables!E260</f>
        <v>0</v>
      </c>
      <c r="K264" s="82" t="str">
        <f>IFERROR(VLOOKUP(I264,'Employee Listing'!$B$2:$J$77,6,FALSE),"")</f>
        <v/>
      </c>
      <c r="L264" s="81">
        <f>PivotTables!F260</f>
        <v>0</v>
      </c>
      <c r="M264" s="81">
        <f>PivotTables!G260</f>
        <v>0</v>
      </c>
      <c r="N264" s="81">
        <f>PivotTables!H260</f>
        <v>0</v>
      </c>
      <c r="O264" s="83">
        <f>PivotTables!I260</f>
        <v>0</v>
      </c>
      <c r="P264" s="76" t="str">
        <f t="shared" si="4"/>
        <v>Yes</v>
      </c>
      <c r="Q264" s="76"/>
      <c r="R264" s="76"/>
      <c r="S264" s="76"/>
      <c r="T264" s="76"/>
      <c r="U264" s="76"/>
      <c r="V264" s="76"/>
    </row>
    <row r="265" spans="1:22" x14ac:dyDescent="0.35">
      <c r="A265" s="76"/>
      <c r="B265" s="76"/>
      <c r="C265" s="76"/>
      <c r="D265" s="76"/>
      <c r="E265" s="76"/>
      <c r="F265" s="76"/>
      <c r="G265" s="76"/>
      <c r="H265" s="76"/>
      <c r="I265" s="81" t="str">
        <f>PivotTables!J261</f>
        <v/>
      </c>
      <c r="J265" s="82">
        <f>PivotTables!E261</f>
        <v>0</v>
      </c>
      <c r="K265" s="82" t="str">
        <f>IFERROR(VLOOKUP(I265,'Employee Listing'!$B$2:$J$77,6,FALSE),"")</f>
        <v/>
      </c>
      <c r="L265" s="81">
        <f>PivotTables!F261</f>
        <v>0</v>
      </c>
      <c r="M265" s="81">
        <f>PivotTables!G261</f>
        <v>0</v>
      </c>
      <c r="N265" s="81">
        <f>PivotTables!H261</f>
        <v>0</v>
      </c>
      <c r="O265" s="83">
        <f>PivotTables!I261</f>
        <v>0</v>
      </c>
      <c r="P265" s="76" t="str">
        <f t="shared" ref="P265:P328" si="5">IF(OR(I265=0,I265=""),"Yes","No")</f>
        <v>Yes</v>
      </c>
      <c r="Q265" s="76"/>
      <c r="R265" s="76"/>
      <c r="S265" s="76"/>
      <c r="T265" s="76"/>
      <c r="U265" s="76"/>
      <c r="V265" s="76"/>
    </row>
    <row r="266" spans="1:22" x14ac:dyDescent="0.35">
      <c r="A266" s="76"/>
      <c r="B266" s="76"/>
      <c r="C266" s="76"/>
      <c r="D266" s="76"/>
      <c r="E266" s="76"/>
      <c r="F266" s="76"/>
      <c r="G266" s="76"/>
      <c r="H266" s="76"/>
      <c r="I266" s="81" t="str">
        <f>PivotTables!J262</f>
        <v/>
      </c>
      <c r="J266" s="82">
        <f>PivotTables!E262</f>
        <v>0</v>
      </c>
      <c r="K266" s="82" t="str">
        <f>IFERROR(VLOOKUP(I266,'Employee Listing'!$B$2:$J$77,6,FALSE),"")</f>
        <v/>
      </c>
      <c r="L266" s="81">
        <f>PivotTables!F262</f>
        <v>0</v>
      </c>
      <c r="M266" s="81">
        <f>PivotTables!G262</f>
        <v>0</v>
      </c>
      <c r="N266" s="81">
        <f>PivotTables!H262</f>
        <v>0</v>
      </c>
      <c r="O266" s="83">
        <f>PivotTables!I262</f>
        <v>0</v>
      </c>
      <c r="P266" s="76" t="str">
        <f t="shared" si="5"/>
        <v>Yes</v>
      </c>
      <c r="Q266" s="76"/>
      <c r="R266" s="76"/>
      <c r="S266" s="76"/>
      <c r="T266" s="76"/>
      <c r="U266" s="76"/>
      <c r="V266" s="76"/>
    </row>
    <row r="267" spans="1:22" x14ac:dyDescent="0.35">
      <c r="A267" s="76"/>
      <c r="B267" s="76"/>
      <c r="C267" s="76"/>
      <c r="D267" s="76"/>
      <c r="E267" s="76"/>
      <c r="F267" s="76"/>
      <c r="G267" s="76"/>
      <c r="H267" s="76"/>
      <c r="I267" s="81" t="str">
        <f>PivotTables!J263</f>
        <v/>
      </c>
      <c r="J267" s="82">
        <f>PivotTables!E263</f>
        <v>0</v>
      </c>
      <c r="K267" s="82" t="str">
        <f>IFERROR(VLOOKUP(I267,'Employee Listing'!$B$2:$J$77,6,FALSE),"")</f>
        <v/>
      </c>
      <c r="L267" s="81">
        <f>PivotTables!F263</f>
        <v>0</v>
      </c>
      <c r="M267" s="81">
        <f>PivotTables!G263</f>
        <v>0</v>
      </c>
      <c r="N267" s="81">
        <f>PivotTables!H263</f>
        <v>0</v>
      </c>
      <c r="O267" s="83">
        <f>PivotTables!I263</f>
        <v>0</v>
      </c>
      <c r="P267" s="76" t="str">
        <f t="shared" si="5"/>
        <v>Yes</v>
      </c>
      <c r="Q267" s="76"/>
      <c r="R267" s="76"/>
      <c r="S267" s="76"/>
      <c r="T267" s="76"/>
      <c r="U267" s="76"/>
      <c r="V267" s="76"/>
    </row>
    <row r="268" spans="1:22" x14ac:dyDescent="0.35">
      <c r="A268" s="76"/>
      <c r="B268" s="76"/>
      <c r="C268" s="76"/>
      <c r="D268" s="76"/>
      <c r="E268" s="76"/>
      <c r="F268" s="76"/>
      <c r="G268" s="76"/>
      <c r="H268" s="76"/>
      <c r="I268" s="81" t="str">
        <f>PivotTables!J264</f>
        <v/>
      </c>
      <c r="J268" s="82">
        <f>PivotTables!E264</f>
        <v>0</v>
      </c>
      <c r="K268" s="82" t="str">
        <f>IFERROR(VLOOKUP(I268,'Employee Listing'!$B$2:$J$77,6,FALSE),"")</f>
        <v/>
      </c>
      <c r="L268" s="81">
        <f>PivotTables!F264</f>
        <v>0</v>
      </c>
      <c r="M268" s="81">
        <f>PivotTables!G264</f>
        <v>0</v>
      </c>
      <c r="N268" s="81">
        <f>PivotTables!H264</f>
        <v>0</v>
      </c>
      <c r="O268" s="83">
        <f>PivotTables!I264</f>
        <v>0</v>
      </c>
      <c r="P268" s="76" t="str">
        <f t="shared" si="5"/>
        <v>Yes</v>
      </c>
      <c r="Q268" s="76"/>
      <c r="R268" s="76"/>
      <c r="S268" s="76"/>
      <c r="T268" s="76"/>
      <c r="U268" s="76"/>
      <c r="V268" s="76"/>
    </row>
    <row r="269" spans="1:22" x14ac:dyDescent="0.35">
      <c r="A269" s="76"/>
      <c r="B269" s="76"/>
      <c r="C269" s="76"/>
      <c r="D269" s="76"/>
      <c r="E269" s="76"/>
      <c r="F269" s="76"/>
      <c r="G269" s="76"/>
      <c r="H269" s="76"/>
      <c r="I269" s="81" t="str">
        <f>PivotTables!J265</f>
        <v/>
      </c>
      <c r="J269" s="82">
        <f>PivotTables!E265</f>
        <v>0</v>
      </c>
      <c r="K269" s="82" t="str">
        <f>IFERROR(VLOOKUP(I269,'Employee Listing'!$B$2:$J$77,6,FALSE),"")</f>
        <v/>
      </c>
      <c r="L269" s="81">
        <f>PivotTables!F265</f>
        <v>0</v>
      </c>
      <c r="M269" s="81">
        <f>PivotTables!G265</f>
        <v>0</v>
      </c>
      <c r="N269" s="81">
        <f>PivotTables!H265</f>
        <v>0</v>
      </c>
      <c r="O269" s="83">
        <f>PivotTables!I265</f>
        <v>0</v>
      </c>
      <c r="P269" s="76" t="str">
        <f t="shared" si="5"/>
        <v>Yes</v>
      </c>
      <c r="Q269" s="76"/>
      <c r="R269" s="76"/>
      <c r="S269" s="76"/>
      <c r="T269" s="76"/>
      <c r="U269" s="76"/>
      <c r="V269" s="76"/>
    </row>
    <row r="270" spans="1:22" x14ac:dyDescent="0.35">
      <c r="A270" s="76"/>
      <c r="B270" s="76"/>
      <c r="C270" s="76"/>
      <c r="D270" s="76"/>
      <c r="E270" s="76"/>
      <c r="F270" s="76"/>
      <c r="G270" s="76"/>
      <c r="H270" s="76"/>
      <c r="I270" s="81" t="str">
        <f>PivotTables!J266</f>
        <v/>
      </c>
      <c r="J270" s="82">
        <f>PivotTables!E266</f>
        <v>0</v>
      </c>
      <c r="K270" s="82" t="str">
        <f>IFERROR(VLOOKUP(I270,'Employee Listing'!$B$2:$J$77,6,FALSE),"")</f>
        <v/>
      </c>
      <c r="L270" s="81">
        <f>PivotTables!F266</f>
        <v>0</v>
      </c>
      <c r="M270" s="81">
        <f>PivotTables!G266</f>
        <v>0</v>
      </c>
      <c r="N270" s="81">
        <f>PivotTables!H266</f>
        <v>0</v>
      </c>
      <c r="O270" s="83">
        <f>PivotTables!I266</f>
        <v>0</v>
      </c>
      <c r="P270" s="76" t="str">
        <f t="shared" si="5"/>
        <v>Yes</v>
      </c>
      <c r="Q270" s="76"/>
      <c r="R270" s="76"/>
      <c r="S270" s="76"/>
      <c r="T270" s="76"/>
      <c r="U270" s="76"/>
      <c r="V270" s="76"/>
    </row>
    <row r="271" spans="1:22" x14ac:dyDescent="0.35">
      <c r="A271" s="76"/>
      <c r="B271" s="76"/>
      <c r="C271" s="76"/>
      <c r="D271" s="76"/>
      <c r="E271" s="76"/>
      <c r="F271" s="76"/>
      <c r="G271" s="76"/>
      <c r="H271" s="76"/>
      <c r="I271" s="81" t="str">
        <f>PivotTables!J267</f>
        <v/>
      </c>
      <c r="J271" s="82">
        <f>PivotTables!E267</f>
        <v>0</v>
      </c>
      <c r="K271" s="82" t="str">
        <f>IFERROR(VLOOKUP(I271,'Employee Listing'!$B$2:$J$77,6,FALSE),"")</f>
        <v/>
      </c>
      <c r="L271" s="81">
        <f>PivotTables!F267</f>
        <v>0</v>
      </c>
      <c r="M271" s="81">
        <f>PivotTables!G267</f>
        <v>0</v>
      </c>
      <c r="N271" s="81">
        <f>PivotTables!H267</f>
        <v>0</v>
      </c>
      <c r="O271" s="83">
        <f>PivotTables!I267</f>
        <v>0</v>
      </c>
      <c r="P271" s="76" t="str">
        <f t="shared" si="5"/>
        <v>Yes</v>
      </c>
      <c r="Q271" s="76"/>
      <c r="R271" s="76"/>
      <c r="S271" s="76"/>
      <c r="T271" s="76"/>
      <c r="U271" s="76"/>
      <c r="V271" s="76"/>
    </row>
    <row r="272" spans="1:22" x14ac:dyDescent="0.35">
      <c r="A272" s="76"/>
      <c r="B272" s="76"/>
      <c r="C272" s="76"/>
      <c r="D272" s="76"/>
      <c r="E272" s="76"/>
      <c r="F272" s="76"/>
      <c r="G272" s="76"/>
      <c r="H272" s="76"/>
      <c r="I272" s="81" t="str">
        <f>PivotTables!J268</f>
        <v/>
      </c>
      <c r="J272" s="82">
        <f>PivotTables!E268</f>
        <v>0</v>
      </c>
      <c r="K272" s="82" t="str">
        <f>IFERROR(VLOOKUP(I272,'Employee Listing'!$B$2:$J$77,6,FALSE),"")</f>
        <v/>
      </c>
      <c r="L272" s="81">
        <f>PivotTables!F268</f>
        <v>0</v>
      </c>
      <c r="M272" s="81">
        <f>PivotTables!G268</f>
        <v>0</v>
      </c>
      <c r="N272" s="81">
        <f>PivotTables!H268</f>
        <v>0</v>
      </c>
      <c r="O272" s="83">
        <f>PivotTables!I268</f>
        <v>0</v>
      </c>
      <c r="P272" s="76" t="str">
        <f t="shared" si="5"/>
        <v>Yes</v>
      </c>
      <c r="Q272" s="76"/>
      <c r="R272" s="76"/>
      <c r="S272" s="76"/>
      <c r="T272" s="76"/>
      <c r="U272" s="76"/>
      <c r="V272" s="76"/>
    </row>
    <row r="273" spans="1:22" x14ac:dyDescent="0.35">
      <c r="A273" s="76"/>
      <c r="B273" s="76"/>
      <c r="C273" s="76"/>
      <c r="D273" s="76"/>
      <c r="E273" s="76"/>
      <c r="F273" s="76"/>
      <c r="G273" s="76"/>
      <c r="H273" s="76"/>
      <c r="I273" s="81" t="str">
        <f>PivotTables!J269</f>
        <v/>
      </c>
      <c r="J273" s="82">
        <f>PivotTables!E269</f>
        <v>0</v>
      </c>
      <c r="K273" s="82" t="str">
        <f>IFERROR(VLOOKUP(I273,'Employee Listing'!$B$2:$J$77,6,FALSE),"")</f>
        <v/>
      </c>
      <c r="L273" s="81">
        <f>PivotTables!F269</f>
        <v>0</v>
      </c>
      <c r="M273" s="81">
        <f>PivotTables!G269</f>
        <v>0</v>
      </c>
      <c r="N273" s="81">
        <f>PivotTables!H269</f>
        <v>0</v>
      </c>
      <c r="O273" s="83">
        <f>PivotTables!I269</f>
        <v>0</v>
      </c>
      <c r="P273" s="76" t="str">
        <f t="shared" si="5"/>
        <v>Yes</v>
      </c>
      <c r="Q273" s="76"/>
      <c r="R273" s="76"/>
      <c r="S273" s="76"/>
      <c r="T273" s="76"/>
      <c r="U273" s="76"/>
      <c r="V273" s="76"/>
    </row>
    <row r="274" spans="1:22" x14ac:dyDescent="0.35">
      <c r="A274" s="76"/>
      <c r="B274" s="76"/>
      <c r="C274" s="76"/>
      <c r="D274" s="76"/>
      <c r="E274" s="76"/>
      <c r="F274" s="76"/>
      <c r="G274" s="76"/>
      <c r="H274" s="76"/>
      <c r="I274" s="81" t="str">
        <f>PivotTables!J270</f>
        <v/>
      </c>
      <c r="J274" s="82">
        <f>PivotTables!E270</f>
        <v>0</v>
      </c>
      <c r="K274" s="82" t="str">
        <f>IFERROR(VLOOKUP(I274,'Employee Listing'!$B$2:$J$77,6,FALSE),"")</f>
        <v/>
      </c>
      <c r="L274" s="81">
        <f>PivotTables!F270</f>
        <v>0</v>
      </c>
      <c r="M274" s="81">
        <f>PivotTables!G270</f>
        <v>0</v>
      </c>
      <c r="N274" s="81">
        <f>PivotTables!H270</f>
        <v>0</v>
      </c>
      <c r="O274" s="83">
        <f>PivotTables!I270</f>
        <v>0</v>
      </c>
      <c r="P274" s="76" t="str">
        <f t="shared" si="5"/>
        <v>Yes</v>
      </c>
      <c r="Q274" s="76"/>
      <c r="R274" s="76"/>
      <c r="S274" s="76"/>
      <c r="T274" s="76"/>
      <c r="U274" s="76"/>
      <c r="V274" s="76"/>
    </row>
    <row r="275" spans="1:22" x14ac:dyDescent="0.35">
      <c r="A275" s="76"/>
      <c r="B275" s="76"/>
      <c r="C275" s="76"/>
      <c r="D275" s="76"/>
      <c r="E275" s="76"/>
      <c r="F275" s="76"/>
      <c r="G275" s="76"/>
      <c r="H275" s="76"/>
      <c r="I275" s="81" t="str">
        <f>PivotTables!J271</f>
        <v/>
      </c>
      <c r="J275" s="82">
        <f>PivotTables!E271</f>
        <v>0</v>
      </c>
      <c r="K275" s="82" t="str">
        <f>IFERROR(VLOOKUP(I275,'Employee Listing'!$B$2:$J$77,6,FALSE),"")</f>
        <v/>
      </c>
      <c r="L275" s="81">
        <f>PivotTables!F271</f>
        <v>0</v>
      </c>
      <c r="M275" s="81">
        <f>PivotTables!G271</f>
        <v>0</v>
      </c>
      <c r="N275" s="81">
        <f>PivotTables!H271</f>
        <v>0</v>
      </c>
      <c r="O275" s="83">
        <f>PivotTables!I271</f>
        <v>0</v>
      </c>
      <c r="P275" s="76" t="str">
        <f t="shared" si="5"/>
        <v>Yes</v>
      </c>
      <c r="Q275" s="76"/>
      <c r="R275" s="76"/>
      <c r="S275" s="76"/>
      <c r="T275" s="76"/>
      <c r="U275" s="76"/>
      <c r="V275" s="76"/>
    </row>
    <row r="276" spans="1:22" x14ac:dyDescent="0.35">
      <c r="A276" s="76"/>
      <c r="B276" s="76"/>
      <c r="C276" s="76"/>
      <c r="D276" s="76"/>
      <c r="E276" s="76"/>
      <c r="F276" s="76"/>
      <c r="G276" s="76"/>
      <c r="H276" s="76"/>
      <c r="I276" s="81" t="str">
        <f>PivotTables!J272</f>
        <v/>
      </c>
      <c r="J276" s="82">
        <f>PivotTables!E272</f>
        <v>0</v>
      </c>
      <c r="K276" s="82" t="str">
        <f>IFERROR(VLOOKUP(I276,'Employee Listing'!$B$2:$J$77,6,FALSE),"")</f>
        <v/>
      </c>
      <c r="L276" s="81">
        <f>PivotTables!F272</f>
        <v>0</v>
      </c>
      <c r="M276" s="81">
        <f>PivotTables!G272</f>
        <v>0</v>
      </c>
      <c r="N276" s="81">
        <f>PivotTables!H272</f>
        <v>0</v>
      </c>
      <c r="O276" s="83">
        <f>PivotTables!I272</f>
        <v>0</v>
      </c>
      <c r="P276" s="76" t="str">
        <f t="shared" si="5"/>
        <v>Yes</v>
      </c>
      <c r="Q276" s="76"/>
      <c r="R276" s="76"/>
      <c r="S276" s="76"/>
      <c r="T276" s="76"/>
      <c r="U276" s="76"/>
      <c r="V276" s="76"/>
    </row>
    <row r="277" spans="1:22" x14ac:dyDescent="0.35">
      <c r="A277" s="76"/>
      <c r="B277" s="76"/>
      <c r="C277" s="76"/>
      <c r="D277" s="76"/>
      <c r="E277" s="76"/>
      <c r="F277" s="76"/>
      <c r="G277" s="76"/>
      <c r="H277" s="76"/>
      <c r="I277" s="81" t="str">
        <f>PivotTables!J273</f>
        <v/>
      </c>
      <c r="J277" s="82">
        <f>PivotTables!E273</f>
        <v>0</v>
      </c>
      <c r="K277" s="82" t="str">
        <f>IFERROR(VLOOKUP(I277,'Employee Listing'!$B$2:$J$77,6,FALSE),"")</f>
        <v/>
      </c>
      <c r="L277" s="81">
        <f>PivotTables!F273</f>
        <v>0</v>
      </c>
      <c r="M277" s="81">
        <f>PivotTables!G273</f>
        <v>0</v>
      </c>
      <c r="N277" s="81">
        <f>PivotTables!H273</f>
        <v>0</v>
      </c>
      <c r="O277" s="83">
        <f>PivotTables!I273</f>
        <v>0</v>
      </c>
      <c r="P277" s="76" t="str">
        <f t="shared" si="5"/>
        <v>Yes</v>
      </c>
      <c r="Q277" s="76"/>
      <c r="R277" s="76"/>
      <c r="S277" s="76"/>
      <c r="T277" s="76"/>
      <c r="U277" s="76"/>
      <c r="V277" s="76"/>
    </row>
    <row r="278" spans="1:22" x14ac:dyDescent="0.35">
      <c r="A278" s="76"/>
      <c r="B278" s="76"/>
      <c r="C278" s="76"/>
      <c r="D278" s="76"/>
      <c r="E278" s="76"/>
      <c r="F278" s="76"/>
      <c r="G278" s="76"/>
      <c r="H278" s="76"/>
      <c r="I278" s="81" t="str">
        <f>PivotTables!J274</f>
        <v/>
      </c>
      <c r="J278" s="82">
        <f>PivotTables!E274</f>
        <v>0</v>
      </c>
      <c r="K278" s="82" t="str">
        <f>IFERROR(VLOOKUP(I278,'Employee Listing'!$B$2:$J$77,6,FALSE),"")</f>
        <v/>
      </c>
      <c r="L278" s="81">
        <f>PivotTables!F274</f>
        <v>0</v>
      </c>
      <c r="M278" s="81">
        <f>PivotTables!G274</f>
        <v>0</v>
      </c>
      <c r="N278" s="81">
        <f>PivotTables!H274</f>
        <v>0</v>
      </c>
      <c r="O278" s="83">
        <f>PivotTables!I274</f>
        <v>0</v>
      </c>
      <c r="P278" s="76" t="str">
        <f t="shared" si="5"/>
        <v>Yes</v>
      </c>
      <c r="Q278" s="76"/>
      <c r="R278" s="76"/>
      <c r="S278" s="76"/>
      <c r="T278" s="76"/>
      <c r="U278" s="76"/>
      <c r="V278" s="76"/>
    </row>
    <row r="279" spans="1:22" x14ac:dyDescent="0.35">
      <c r="A279" s="76"/>
      <c r="B279" s="76"/>
      <c r="C279" s="76"/>
      <c r="D279" s="76"/>
      <c r="E279" s="76"/>
      <c r="F279" s="76"/>
      <c r="G279" s="76"/>
      <c r="H279" s="76"/>
      <c r="I279" s="81" t="str">
        <f>PivotTables!J275</f>
        <v/>
      </c>
      <c r="J279" s="82">
        <f>PivotTables!E275</f>
        <v>0</v>
      </c>
      <c r="K279" s="82" t="str">
        <f>IFERROR(VLOOKUP(I279,'Employee Listing'!$B$2:$J$77,6,FALSE),"")</f>
        <v/>
      </c>
      <c r="L279" s="81">
        <f>PivotTables!F275</f>
        <v>0</v>
      </c>
      <c r="M279" s="81">
        <f>PivotTables!G275</f>
        <v>0</v>
      </c>
      <c r="N279" s="81">
        <f>PivotTables!H275</f>
        <v>0</v>
      </c>
      <c r="O279" s="83">
        <f>PivotTables!I275</f>
        <v>0</v>
      </c>
      <c r="P279" s="76" t="str">
        <f t="shared" si="5"/>
        <v>Yes</v>
      </c>
      <c r="Q279" s="76"/>
      <c r="R279" s="76"/>
      <c r="S279" s="76"/>
      <c r="T279" s="76"/>
      <c r="U279" s="76"/>
      <c r="V279" s="76"/>
    </row>
    <row r="280" spans="1:22" x14ac:dyDescent="0.35">
      <c r="A280" s="76"/>
      <c r="B280" s="76"/>
      <c r="C280" s="76"/>
      <c r="D280" s="76"/>
      <c r="E280" s="76"/>
      <c r="F280" s="76"/>
      <c r="G280" s="76"/>
      <c r="H280" s="76"/>
      <c r="I280" s="81" t="str">
        <f>PivotTables!J276</f>
        <v/>
      </c>
      <c r="J280" s="82">
        <f>PivotTables!E276</f>
        <v>0</v>
      </c>
      <c r="K280" s="82" t="str">
        <f>IFERROR(VLOOKUP(I280,'Employee Listing'!$B$2:$J$77,6,FALSE),"")</f>
        <v/>
      </c>
      <c r="L280" s="81">
        <f>PivotTables!F276</f>
        <v>0</v>
      </c>
      <c r="M280" s="81">
        <f>PivotTables!G276</f>
        <v>0</v>
      </c>
      <c r="N280" s="81">
        <f>PivotTables!H276</f>
        <v>0</v>
      </c>
      <c r="O280" s="83">
        <f>PivotTables!I276</f>
        <v>0</v>
      </c>
      <c r="P280" s="76" t="str">
        <f t="shared" si="5"/>
        <v>Yes</v>
      </c>
      <c r="Q280" s="76"/>
      <c r="R280" s="76"/>
      <c r="S280" s="76"/>
      <c r="T280" s="76"/>
      <c r="U280" s="76"/>
      <c r="V280" s="76"/>
    </row>
    <row r="281" spans="1:22" x14ac:dyDescent="0.35">
      <c r="A281" s="76"/>
      <c r="B281" s="76"/>
      <c r="C281" s="76"/>
      <c r="D281" s="76"/>
      <c r="E281" s="76"/>
      <c r="F281" s="76"/>
      <c r="G281" s="76"/>
      <c r="H281" s="76"/>
      <c r="I281" s="81" t="str">
        <f>PivotTables!J277</f>
        <v/>
      </c>
      <c r="J281" s="82">
        <f>PivotTables!E277</f>
        <v>0</v>
      </c>
      <c r="K281" s="82" t="str">
        <f>IFERROR(VLOOKUP(I281,'Employee Listing'!$B$2:$J$77,6,FALSE),"")</f>
        <v/>
      </c>
      <c r="L281" s="81">
        <f>PivotTables!F277</f>
        <v>0</v>
      </c>
      <c r="M281" s="81">
        <f>PivotTables!G277</f>
        <v>0</v>
      </c>
      <c r="N281" s="81">
        <f>PivotTables!H277</f>
        <v>0</v>
      </c>
      <c r="O281" s="83">
        <f>PivotTables!I277</f>
        <v>0</v>
      </c>
      <c r="P281" s="76" t="str">
        <f t="shared" si="5"/>
        <v>Yes</v>
      </c>
      <c r="Q281" s="76"/>
      <c r="R281" s="76"/>
      <c r="S281" s="76"/>
      <c r="T281" s="76"/>
      <c r="U281" s="76"/>
      <c r="V281" s="76"/>
    </row>
    <row r="282" spans="1:22" x14ac:dyDescent="0.35">
      <c r="A282" s="76"/>
      <c r="B282" s="76"/>
      <c r="C282" s="76"/>
      <c r="D282" s="76"/>
      <c r="E282" s="76"/>
      <c r="F282" s="76"/>
      <c r="G282" s="76"/>
      <c r="H282" s="76"/>
      <c r="I282" s="81" t="str">
        <f>PivotTables!J278</f>
        <v/>
      </c>
      <c r="J282" s="82">
        <f>PivotTables!E278</f>
        <v>0</v>
      </c>
      <c r="K282" s="82" t="str">
        <f>IFERROR(VLOOKUP(I282,'Employee Listing'!$B$2:$J$77,6,FALSE),"")</f>
        <v/>
      </c>
      <c r="L282" s="81">
        <f>PivotTables!F278</f>
        <v>0</v>
      </c>
      <c r="M282" s="81">
        <f>PivotTables!G278</f>
        <v>0</v>
      </c>
      <c r="N282" s="81">
        <f>PivotTables!H278</f>
        <v>0</v>
      </c>
      <c r="O282" s="83">
        <f>PivotTables!I278</f>
        <v>0</v>
      </c>
      <c r="P282" s="76" t="str">
        <f t="shared" si="5"/>
        <v>Yes</v>
      </c>
      <c r="Q282" s="76"/>
      <c r="R282" s="76"/>
      <c r="S282" s="76"/>
      <c r="T282" s="76"/>
      <c r="U282" s="76"/>
      <c r="V282" s="76"/>
    </row>
    <row r="283" spans="1:22" x14ac:dyDescent="0.35">
      <c r="A283" s="76"/>
      <c r="B283" s="76"/>
      <c r="C283" s="76"/>
      <c r="D283" s="76"/>
      <c r="E283" s="76"/>
      <c r="F283" s="76"/>
      <c r="G283" s="76"/>
      <c r="H283" s="76"/>
      <c r="I283" s="81" t="str">
        <f>PivotTables!J279</f>
        <v/>
      </c>
      <c r="J283" s="82">
        <f>PivotTables!E279</f>
        <v>0</v>
      </c>
      <c r="K283" s="82" t="str">
        <f>IFERROR(VLOOKUP(I283,'Employee Listing'!$B$2:$J$77,6,FALSE),"")</f>
        <v/>
      </c>
      <c r="L283" s="81">
        <f>PivotTables!F279</f>
        <v>0</v>
      </c>
      <c r="M283" s="81">
        <f>PivotTables!G279</f>
        <v>0</v>
      </c>
      <c r="N283" s="81">
        <f>PivotTables!H279</f>
        <v>0</v>
      </c>
      <c r="O283" s="83">
        <f>PivotTables!I279</f>
        <v>0</v>
      </c>
      <c r="P283" s="76" t="str">
        <f t="shared" si="5"/>
        <v>Yes</v>
      </c>
      <c r="Q283" s="76"/>
      <c r="R283" s="76"/>
      <c r="S283" s="76"/>
      <c r="T283" s="76"/>
      <c r="U283" s="76"/>
      <c r="V283" s="76"/>
    </row>
    <row r="284" spans="1:22" x14ac:dyDescent="0.35">
      <c r="A284" s="76"/>
      <c r="B284" s="76"/>
      <c r="C284" s="76"/>
      <c r="D284" s="76"/>
      <c r="E284" s="76"/>
      <c r="F284" s="76"/>
      <c r="G284" s="76"/>
      <c r="H284" s="76"/>
      <c r="I284" s="81" t="str">
        <f>PivotTables!J280</f>
        <v/>
      </c>
      <c r="J284" s="82">
        <f>PivotTables!E280</f>
        <v>0</v>
      </c>
      <c r="K284" s="82" t="str">
        <f>IFERROR(VLOOKUP(I284,'Employee Listing'!$B$2:$J$77,6,FALSE),"")</f>
        <v/>
      </c>
      <c r="L284" s="81">
        <f>PivotTables!F280</f>
        <v>0</v>
      </c>
      <c r="M284" s="81">
        <f>PivotTables!G280</f>
        <v>0</v>
      </c>
      <c r="N284" s="81">
        <f>PivotTables!H280</f>
        <v>0</v>
      </c>
      <c r="O284" s="83">
        <f>PivotTables!I280</f>
        <v>0</v>
      </c>
      <c r="P284" s="76" t="str">
        <f t="shared" si="5"/>
        <v>Yes</v>
      </c>
      <c r="Q284" s="76"/>
      <c r="R284" s="76"/>
      <c r="S284" s="76"/>
      <c r="T284" s="76"/>
      <c r="U284" s="76"/>
      <c r="V284" s="76"/>
    </row>
    <row r="285" spans="1:22" x14ac:dyDescent="0.35">
      <c r="A285" s="76"/>
      <c r="B285" s="76"/>
      <c r="C285" s="76"/>
      <c r="D285" s="76"/>
      <c r="E285" s="76"/>
      <c r="F285" s="76"/>
      <c r="G285" s="76"/>
      <c r="H285" s="76"/>
      <c r="I285" s="81" t="str">
        <f>PivotTables!J281</f>
        <v/>
      </c>
      <c r="J285" s="82">
        <f>PivotTables!E281</f>
        <v>0</v>
      </c>
      <c r="K285" s="82" t="str">
        <f>IFERROR(VLOOKUP(I285,'Employee Listing'!$B$2:$J$77,6,FALSE),"")</f>
        <v/>
      </c>
      <c r="L285" s="81">
        <f>PivotTables!F281</f>
        <v>0</v>
      </c>
      <c r="M285" s="81">
        <f>PivotTables!G281</f>
        <v>0</v>
      </c>
      <c r="N285" s="81">
        <f>PivotTables!H281</f>
        <v>0</v>
      </c>
      <c r="O285" s="83">
        <f>PivotTables!I281</f>
        <v>0</v>
      </c>
      <c r="P285" s="76" t="str">
        <f t="shared" si="5"/>
        <v>Yes</v>
      </c>
      <c r="Q285" s="76"/>
      <c r="R285" s="76"/>
      <c r="S285" s="76"/>
      <c r="T285" s="76"/>
      <c r="U285" s="76"/>
      <c r="V285" s="76"/>
    </row>
    <row r="286" spans="1:22" x14ac:dyDescent="0.35">
      <c r="A286" s="76"/>
      <c r="B286" s="76"/>
      <c r="C286" s="76"/>
      <c r="D286" s="76"/>
      <c r="E286" s="76"/>
      <c r="F286" s="76"/>
      <c r="G286" s="76"/>
      <c r="H286" s="76"/>
      <c r="I286" s="81" t="str">
        <f>PivotTables!J282</f>
        <v/>
      </c>
      <c r="J286" s="82">
        <f>PivotTables!E282</f>
        <v>0</v>
      </c>
      <c r="K286" s="82" t="str">
        <f>IFERROR(VLOOKUP(I286,'Employee Listing'!$B$2:$J$77,6,FALSE),"")</f>
        <v/>
      </c>
      <c r="L286" s="81">
        <f>PivotTables!F282</f>
        <v>0</v>
      </c>
      <c r="M286" s="81">
        <f>PivotTables!G282</f>
        <v>0</v>
      </c>
      <c r="N286" s="81">
        <f>PivotTables!H282</f>
        <v>0</v>
      </c>
      <c r="O286" s="83">
        <f>PivotTables!I282</f>
        <v>0</v>
      </c>
      <c r="P286" s="76" t="str">
        <f t="shared" si="5"/>
        <v>Yes</v>
      </c>
      <c r="Q286" s="76"/>
      <c r="R286" s="76"/>
      <c r="S286" s="76"/>
      <c r="T286" s="76"/>
      <c r="U286" s="76"/>
      <c r="V286" s="76"/>
    </row>
    <row r="287" spans="1:22" x14ac:dyDescent="0.35">
      <c r="A287" s="76"/>
      <c r="B287" s="76"/>
      <c r="C287" s="76"/>
      <c r="D287" s="76"/>
      <c r="E287" s="76"/>
      <c r="F287" s="76"/>
      <c r="G287" s="76"/>
      <c r="H287" s="76"/>
      <c r="I287" s="81" t="str">
        <f>PivotTables!J283</f>
        <v/>
      </c>
      <c r="J287" s="82">
        <f>PivotTables!E283</f>
        <v>0</v>
      </c>
      <c r="K287" s="82" t="str">
        <f>IFERROR(VLOOKUP(I287,'Employee Listing'!$B$2:$J$77,6,FALSE),"")</f>
        <v/>
      </c>
      <c r="L287" s="81">
        <f>PivotTables!F283</f>
        <v>0</v>
      </c>
      <c r="M287" s="81">
        <f>PivotTables!G283</f>
        <v>0</v>
      </c>
      <c r="N287" s="81">
        <f>PivotTables!H283</f>
        <v>0</v>
      </c>
      <c r="O287" s="83">
        <f>PivotTables!I283</f>
        <v>0</v>
      </c>
      <c r="P287" s="76" t="str">
        <f t="shared" si="5"/>
        <v>Yes</v>
      </c>
      <c r="Q287" s="76"/>
      <c r="R287" s="76"/>
      <c r="S287" s="76"/>
      <c r="T287" s="76"/>
      <c r="U287" s="76"/>
      <c r="V287" s="76"/>
    </row>
    <row r="288" spans="1:22" x14ac:dyDescent="0.35">
      <c r="A288" s="76"/>
      <c r="B288" s="76"/>
      <c r="C288" s="76"/>
      <c r="D288" s="76"/>
      <c r="E288" s="76"/>
      <c r="F288" s="76"/>
      <c r="G288" s="76"/>
      <c r="H288" s="76"/>
      <c r="I288" s="81" t="str">
        <f>PivotTables!J284</f>
        <v/>
      </c>
      <c r="J288" s="82">
        <f>PivotTables!E284</f>
        <v>0</v>
      </c>
      <c r="K288" s="82" t="str">
        <f>IFERROR(VLOOKUP(I288,'Employee Listing'!$B$2:$J$77,6,FALSE),"")</f>
        <v/>
      </c>
      <c r="L288" s="81">
        <f>PivotTables!F284</f>
        <v>0</v>
      </c>
      <c r="M288" s="81">
        <f>PivotTables!G284</f>
        <v>0</v>
      </c>
      <c r="N288" s="81">
        <f>PivotTables!H284</f>
        <v>0</v>
      </c>
      <c r="O288" s="83">
        <f>PivotTables!I284</f>
        <v>0</v>
      </c>
      <c r="P288" s="76" t="str">
        <f t="shared" si="5"/>
        <v>Yes</v>
      </c>
      <c r="Q288" s="76"/>
      <c r="R288" s="76"/>
      <c r="S288" s="76"/>
      <c r="T288" s="76"/>
      <c r="U288" s="76"/>
      <c r="V288" s="76"/>
    </row>
    <row r="289" spans="1:22" x14ac:dyDescent="0.35">
      <c r="A289" s="76"/>
      <c r="B289" s="76"/>
      <c r="C289" s="76"/>
      <c r="D289" s="76"/>
      <c r="E289" s="76"/>
      <c r="F289" s="76"/>
      <c r="G289" s="76"/>
      <c r="H289" s="76"/>
      <c r="I289" s="81" t="str">
        <f>PivotTables!J285</f>
        <v/>
      </c>
      <c r="J289" s="82">
        <f>PivotTables!E285</f>
        <v>0</v>
      </c>
      <c r="K289" s="82" t="str">
        <f>IFERROR(VLOOKUP(I289,'Employee Listing'!$B$2:$J$77,6,FALSE),"")</f>
        <v/>
      </c>
      <c r="L289" s="81">
        <f>PivotTables!F285</f>
        <v>0</v>
      </c>
      <c r="M289" s="81">
        <f>PivotTables!G285</f>
        <v>0</v>
      </c>
      <c r="N289" s="81">
        <f>PivotTables!H285</f>
        <v>0</v>
      </c>
      <c r="O289" s="83">
        <f>PivotTables!I285</f>
        <v>0</v>
      </c>
      <c r="P289" s="76" t="str">
        <f t="shared" si="5"/>
        <v>Yes</v>
      </c>
      <c r="Q289" s="76"/>
      <c r="R289" s="76"/>
      <c r="S289" s="76"/>
      <c r="T289" s="76"/>
      <c r="U289" s="76"/>
      <c r="V289" s="76"/>
    </row>
    <row r="290" spans="1:22" x14ac:dyDescent="0.35">
      <c r="A290" s="76"/>
      <c r="B290" s="76"/>
      <c r="C290" s="76"/>
      <c r="D290" s="76"/>
      <c r="E290" s="76"/>
      <c r="F290" s="76"/>
      <c r="G290" s="76"/>
      <c r="H290" s="76"/>
      <c r="I290" s="81" t="str">
        <f>PivotTables!J286</f>
        <v/>
      </c>
      <c r="J290" s="82">
        <f>PivotTables!E286</f>
        <v>0</v>
      </c>
      <c r="K290" s="82" t="str">
        <f>IFERROR(VLOOKUP(I290,'Employee Listing'!$B$2:$J$77,6,FALSE),"")</f>
        <v/>
      </c>
      <c r="L290" s="81">
        <f>PivotTables!F286</f>
        <v>0</v>
      </c>
      <c r="M290" s="81">
        <f>PivotTables!G286</f>
        <v>0</v>
      </c>
      <c r="N290" s="81">
        <f>PivotTables!H286</f>
        <v>0</v>
      </c>
      <c r="O290" s="83">
        <f>PivotTables!I286</f>
        <v>0</v>
      </c>
      <c r="P290" s="76" t="str">
        <f t="shared" si="5"/>
        <v>Yes</v>
      </c>
      <c r="Q290" s="76"/>
      <c r="R290" s="76"/>
      <c r="S290" s="76"/>
      <c r="T290" s="76"/>
      <c r="U290" s="76"/>
      <c r="V290" s="76"/>
    </row>
    <row r="291" spans="1:22" x14ac:dyDescent="0.35">
      <c r="A291" s="76"/>
      <c r="B291" s="76"/>
      <c r="C291" s="76"/>
      <c r="D291" s="76"/>
      <c r="E291" s="76"/>
      <c r="F291" s="76"/>
      <c r="G291" s="76"/>
      <c r="H291" s="76"/>
      <c r="I291" s="81" t="str">
        <f>PivotTables!J287</f>
        <v/>
      </c>
      <c r="J291" s="82">
        <f>PivotTables!E287</f>
        <v>0</v>
      </c>
      <c r="K291" s="82" t="str">
        <f>IFERROR(VLOOKUP(I291,'Employee Listing'!$B$2:$J$77,6,FALSE),"")</f>
        <v/>
      </c>
      <c r="L291" s="81">
        <f>PivotTables!F287</f>
        <v>0</v>
      </c>
      <c r="M291" s="81">
        <f>PivotTables!G287</f>
        <v>0</v>
      </c>
      <c r="N291" s="81">
        <f>PivotTables!H287</f>
        <v>0</v>
      </c>
      <c r="O291" s="83">
        <f>PivotTables!I287</f>
        <v>0</v>
      </c>
      <c r="P291" s="76" t="str">
        <f t="shared" si="5"/>
        <v>Yes</v>
      </c>
      <c r="Q291" s="76"/>
      <c r="R291" s="76"/>
      <c r="S291" s="76"/>
      <c r="T291" s="76"/>
      <c r="U291" s="76"/>
      <c r="V291" s="76"/>
    </row>
    <row r="292" spans="1:22" x14ac:dyDescent="0.35">
      <c r="A292" s="76"/>
      <c r="B292" s="76"/>
      <c r="C292" s="76"/>
      <c r="D292" s="76"/>
      <c r="E292" s="76"/>
      <c r="F292" s="76"/>
      <c r="G292" s="76"/>
      <c r="H292" s="76"/>
      <c r="I292" s="81" t="str">
        <f>PivotTables!J288</f>
        <v/>
      </c>
      <c r="J292" s="82">
        <f>PivotTables!E288</f>
        <v>0</v>
      </c>
      <c r="K292" s="82" t="str">
        <f>IFERROR(VLOOKUP(I292,'Employee Listing'!$B$2:$J$77,6,FALSE),"")</f>
        <v/>
      </c>
      <c r="L292" s="81">
        <f>PivotTables!F288</f>
        <v>0</v>
      </c>
      <c r="M292" s="81">
        <f>PivotTables!G288</f>
        <v>0</v>
      </c>
      <c r="N292" s="81">
        <f>PivotTables!H288</f>
        <v>0</v>
      </c>
      <c r="O292" s="83">
        <f>PivotTables!I288</f>
        <v>0</v>
      </c>
      <c r="P292" s="76" t="str">
        <f t="shared" si="5"/>
        <v>Yes</v>
      </c>
      <c r="Q292" s="76"/>
      <c r="R292" s="76"/>
      <c r="S292" s="76"/>
      <c r="T292" s="76"/>
      <c r="U292" s="76"/>
      <c r="V292" s="76"/>
    </row>
    <row r="293" spans="1:22" x14ac:dyDescent="0.35">
      <c r="A293" s="76"/>
      <c r="B293" s="76"/>
      <c r="C293" s="76"/>
      <c r="D293" s="76"/>
      <c r="E293" s="76"/>
      <c r="F293" s="76"/>
      <c r="G293" s="76"/>
      <c r="H293" s="76"/>
      <c r="I293" s="81" t="str">
        <f>PivotTables!J289</f>
        <v/>
      </c>
      <c r="J293" s="82">
        <f>PivotTables!E289</f>
        <v>0</v>
      </c>
      <c r="K293" s="82" t="str">
        <f>IFERROR(VLOOKUP(I293,'Employee Listing'!$B$2:$J$77,6,FALSE),"")</f>
        <v/>
      </c>
      <c r="L293" s="81">
        <f>PivotTables!F289</f>
        <v>0</v>
      </c>
      <c r="M293" s="81">
        <f>PivotTables!G289</f>
        <v>0</v>
      </c>
      <c r="N293" s="81">
        <f>PivotTables!H289</f>
        <v>0</v>
      </c>
      <c r="O293" s="83">
        <f>PivotTables!I289</f>
        <v>0</v>
      </c>
      <c r="P293" s="76" t="str">
        <f t="shared" si="5"/>
        <v>Yes</v>
      </c>
      <c r="Q293" s="76"/>
      <c r="R293" s="76"/>
      <c r="S293" s="76"/>
      <c r="T293" s="76"/>
      <c r="U293" s="76"/>
      <c r="V293" s="76"/>
    </row>
    <row r="294" spans="1:22" x14ac:dyDescent="0.35">
      <c r="A294" s="76"/>
      <c r="B294" s="76"/>
      <c r="C294" s="76"/>
      <c r="D294" s="76"/>
      <c r="E294" s="76"/>
      <c r="F294" s="76"/>
      <c r="G294" s="76"/>
      <c r="H294" s="76"/>
      <c r="I294" s="81" t="str">
        <f>PivotTables!J290</f>
        <v/>
      </c>
      <c r="J294" s="82">
        <f>PivotTables!E290</f>
        <v>0</v>
      </c>
      <c r="K294" s="82" t="str">
        <f>IFERROR(VLOOKUP(I294,'Employee Listing'!$B$2:$J$77,6,FALSE),"")</f>
        <v/>
      </c>
      <c r="L294" s="81">
        <f>PivotTables!F290</f>
        <v>0</v>
      </c>
      <c r="M294" s="81">
        <f>PivotTables!G290</f>
        <v>0</v>
      </c>
      <c r="N294" s="81">
        <f>PivotTables!H290</f>
        <v>0</v>
      </c>
      <c r="O294" s="83">
        <f>PivotTables!I290</f>
        <v>0</v>
      </c>
      <c r="P294" s="76" t="str">
        <f t="shared" si="5"/>
        <v>Yes</v>
      </c>
      <c r="Q294" s="76"/>
      <c r="R294" s="76"/>
      <c r="S294" s="76"/>
      <c r="T294" s="76"/>
      <c r="U294" s="76"/>
      <c r="V294" s="76"/>
    </row>
    <row r="295" spans="1:22" x14ac:dyDescent="0.35">
      <c r="A295" s="76"/>
      <c r="B295" s="76"/>
      <c r="C295" s="76"/>
      <c r="D295" s="76"/>
      <c r="E295" s="76"/>
      <c r="F295" s="76"/>
      <c r="G295" s="76"/>
      <c r="H295" s="76"/>
      <c r="I295" s="81" t="str">
        <f>PivotTables!J291</f>
        <v/>
      </c>
      <c r="J295" s="82">
        <f>PivotTables!E291</f>
        <v>0</v>
      </c>
      <c r="K295" s="82" t="str">
        <f>IFERROR(VLOOKUP(I295,'Employee Listing'!$B$2:$J$77,6,FALSE),"")</f>
        <v/>
      </c>
      <c r="L295" s="81">
        <f>PivotTables!F291</f>
        <v>0</v>
      </c>
      <c r="M295" s="81">
        <f>PivotTables!G291</f>
        <v>0</v>
      </c>
      <c r="N295" s="81">
        <f>PivotTables!H291</f>
        <v>0</v>
      </c>
      <c r="O295" s="83">
        <f>PivotTables!I291</f>
        <v>0</v>
      </c>
      <c r="P295" s="76" t="str">
        <f t="shared" si="5"/>
        <v>Yes</v>
      </c>
      <c r="Q295" s="76"/>
      <c r="R295" s="76"/>
      <c r="S295" s="76"/>
      <c r="T295" s="76"/>
      <c r="U295" s="76"/>
      <c r="V295" s="76"/>
    </row>
    <row r="296" spans="1:22" x14ac:dyDescent="0.35">
      <c r="A296" s="76"/>
      <c r="B296" s="76"/>
      <c r="C296" s="76"/>
      <c r="D296" s="76"/>
      <c r="E296" s="76"/>
      <c r="F296" s="76"/>
      <c r="G296" s="76"/>
      <c r="H296" s="76"/>
      <c r="I296" s="81" t="str">
        <f>PivotTables!J292</f>
        <v/>
      </c>
      <c r="J296" s="82">
        <f>PivotTables!E292</f>
        <v>0</v>
      </c>
      <c r="K296" s="82" t="str">
        <f>IFERROR(VLOOKUP(I296,'Employee Listing'!$B$2:$J$77,6,FALSE),"")</f>
        <v/>
      </c>
      <c r="L296" s="81">
        <f>PivotTables!F292</f>
        <v>0</v>
      </c>
      <c r="M296" s="81">
        <f>PivotTables!G292</f>
        <v>0</v>
      </c>
      <c r="N296" s="81">
        <f>PivotTables!H292</f>
        <v>0</v>
      </c>
      <c r="O296" s="83">
        <f>PivotTables!I292</f>
        <v>0</v>
      </c>
      <c r="P296" s="76" t="str">
        <f t="shared" si="5"/>
        <v>Yes</v>
      </c>
      <c r="Q296" s="76"/>
      <c r="R296" s="76"/>
      <c r="S296" s="76"/>
      <c r="T296" s="76"/>
      <c r="U296" s="76"/>
      <c r="V296" s="76"/>
    </row>
    <row r="297" spans="1:22" x14ac:dyDescent="0.35">
      <c r="A297" s="76"/>
      <c r="B297" s="76"/>
      <c r="C297" s="76"/>
      <c r="D297" s="76"/>
      <c r="E297" s="76"/>
      <c r="F297" s="76"/>
      <c r="G297" s="76"/>
      <c r="H297" s="76"/>
      <c r="I297" s="81" t="str">
        <f>PivotTables!J293</f>
        <v/>
      </c>
      <c r="J297" s="82">
        <f>PivotTables!E293</f>
        <v>0</v>
      </c>
      <c r="K297" s="82" t="str">
        <f>IFERROR(VLOOKUP(I297,'Employee Listing'!$B$2:$J$77,6,FALSE),"")</f>
        <v/>
      </c>
      <c r="L297" s="81">
        <f>PivotTables!F293</f>
        <v>0</v>
      </c>
      <c r="M297" s="81">
        <f>PivotTables!G293</f>
        <v>0</v>
      </c>
      <c r="N297" s="81">
        <f>PivotTables!H293</f>
        <v>0</v>
      </c>
      <c r="O297" s="83">
        <f>PivotTables!I293</f>
        <v>0</v>
      </c>
      <c r="P297" s="76" t="str">
        <f t="shared" si="5"/>
        <v>Yes</v>
      </c>
      <c r="Q297" s="76"/>
      <c r="R297" s="76"/>
      <c r="S297" s="76"/>
      <c r="T297" s="76"/>
      <c r="U297" s="76"/>
      <c r="V297" s="76"/>
    </row>
    <row r="298" spans="1:22" x14ac:dyDescent="0.35">
      <c r="A298" s="76"/>
      <c r="B298" s="76"/>
      <c r="C298" s="76"/>
      <c r="D298" s="76"/>
      <c r="E298" s="76"/>
      <c r="F298" s="76"/>
      <c r="G298" s="76"/>
      <c r="H298" s="76"/>
      <c r="I298" s="81" t="str">
        <f>PivotTables!J294</f>
        <v/>
      </c>
      <c r="J298" s="82">
        <f>PivotTables!E294</f>
        <v>0</v>
      </c>
      <c r="K298" s="82" t="str">
        <f>IFERROR(VLOOKUP(I298,'Employee Listing'!$B$2:$J$77,6,FALSE),"")</f>
        <v/>
      </c>
      <c r="L298" s="81">
        <f>PivotTables!F294</f>
        <v>0</v>
      </c>
      <c r="M298" s="81">
        <f>PivotTables!G294</f>
        <v>0</v>
      </c>
      <c r="N298" s="81">
        <f>PivotTables!H294</f>
        <v>0</v>
      </c>
      <c r="O298" s="83">
        <f>PivotTables!I294</f>
        <v>0</v>
      </c>
      <c r="P298" s="76" t="str">
        <f t="shared" si="5"/>
        <v>Yes</v>
      </c>
      <c r="Q298" s="76"/>
      <c r="R298" s="76"/>
      <c r="S298" s="76"/>
      <c r="T298" s="76"/>
      <c r="U298" s="76"/>
      <c r="V298" s="76"/>
    </row>
    <row r="299" spans="1:22" x14ac:dyDescent="0.35">
      <c r="A299" s="76"/>
      <c r="B299" s="76"/>
      <c r="C299" s="76"/>
      <c r="D299" s="76"/>
      <c r="E299" s="76"/>
      <c r="F299" s="76"/>
      <c r="G299" s="76"/>
      <c r="H299" s="76"/>
      <c r="I299" s="81" t="str">
        <f>PivotTables!J295</f>
        <v/>
      </c>
      <c r="J299" s="82">
        <f>PivotTables!E295</f>
        <v>0</v>
      </c>
      <c r="K299" s="82" t="str">
        <f>IFERROR(VLOOKUP(I299,'Employee Listing'!$B$2:$J$77,6,FALSE),"")</f>
        <v/>
      </c>
      <c r="L299" s="81">
        <f>PivotTables!F295</f>
        <v>0</v>
      </c>
      <c r="M299" s="81">
        <f>PivotTables!G295</f>
        <v>0</v>
      </c>
      <c r="N299" s="81">
        <f>PivotTables!H295</f>
        <v>0</v>
      </c>
      <c r="O299" s="83">
        <f>PivotTables!I295</f>
        <v>0</v>
      </c>
      <c r="P299" s="76" t="str">
        <f t="shared" si="5"/>
        <v>Yes</v>
      </c>
      <c r="Q299" s="76"/>
      <c r="R299" s="76"/>
      <c r="S299" s="76"/>
      <c r="T299" s="76"/>
      <c r="U299" s="76"/>
      <c r="V299" s="76"/>
    </row>
    <row r="300" spans="1:22" x14ac:dyDescent="0.35">
      <c r="A300" s="76"/>
      <c r="B300" s="76"/>
      <c r="C300" s="76"/>
      <c r="D300" s="76"/>
      <c r="E300" s="76"/>
      <c r="F300" s="76"/>
      <c r="G300" s="76"/>
      <c r="H300" s="76"/>
      <c r="I300" s="81" t="str">
        <f>PivotTables!J296</f>
        <v/>
      </c>
      <c r="J300" s="82">
        <f>PivotTables!E296</f>
        <v>0</v>
      </c>
      <c r="K300" s="82" t="str">
        <f>IFERROR(VLOOKUP(I300,'Employee Listing'!$B$2:$J$77,6,FALSE),"")</f>
        <v/>
      </c>
      <c r="L300" s="81">
        <f>PivotTables!F296</f>
        <v>0</v>
      </c>
      <c r="M300" s="81">
        <f>PivotTables!G296</f>
        <v>0</v>
      </c>
      <c r="N300" s="81">
        <f>PivotTables!H296</f>
        <v>0</v>
      </c>
      <c r="O300" s="83">
        <f>PivotTables!I296</f>
        <v>0</v>
      </c>
      <c r="P300" s="76" t="str">
        <f t="shared" si="5"/>
        <v>Yes</v>
      </c>
      <c r="Q300" s="76"/>
      <c r="R300" s="76"/>
      <c r="S300" s="76"/>
      <c r="T300" s="76"/>
      <c r="U300" s="76"/>
      <c r="V300" s="76"/>
    </row>
    <row r="301" spans="1:22" x14ac:dyDescent="0.35">
      <c r="A301" s="76"/>
      <c r="B301" s="76"/>
      <c r="C301" s="76"/>
      <c r="D301" s="76"/>
      <c r="E301" s="76"/>
      <c r="F301" s="76"/>
      <c r="G301" s="76"/>
      <c r="H301" s="76"/>
      <c r="I301" s="81" t="str">
        <f>PivotTables!J297</f>
        <v/>
      </c>
      <c r="J301" s="82">
        <f>PivotTables!E297</f>
        <v>0</v>
      </c>
      <c r="K301" s="82" t="str">
        <f>IFERROR(VLOOKUP(I301,'Employee Listing'!$B$2:$J$77,6,FALSE),"")</f>
        <v/>
      </c>
      <c r="L301" s="81">
        <f>PivotTables!F297</f>
        <v>0</v>
      </c>
      <c r="M301" s="81">
        <f>PivotTables!G297</f>
        <v>0</v>
      </c>
      <c r="N301" s="81">
        <f>PivotTables!H297</f>
        <v>0</v>
      </c>
      <c r="O301" s="83">
        <f>PivotTables!I297</f>
        <v>0</v>
      </c>
      <c r="P301" s="76" t="str">
        <f t="shared" si="5"/>
        <v>Yes</v>
      </c>
      <c r="Q301" s="76"/>
      <c r="R301" s="76"/>
      <c r="S301" s="76"/>
      <c r="T301" s="76"/>
      <c r="U301" s="76"/>
      <c r="V301" s="76"/>
    </row>
    <row r="302" spans="1:22" x14ac:dyDescent="0.35">
      <c r="A302" s="76"/>
      <c r="B302" s="76"/>
      <c r="C302" s="76"/>
      <c r="D302" s="76"/>
      <c r="E302" s="76"/>
      <c r="F302" s="76"/>
      <c r="G302" s="76"/>
      <c r="H302" s="76"/>
      <c r="I302" s="81" t="str">
        <f>PivotTables!J298</f>
        <v/>
      </c>
      <c r="J302" s="82">
        <f>PivotTables!E298</f>
        <v>0</v>
      </c>
      <c r="K302" s="82" t="str">
        <f>IFERROR(VLOOKUP(I302,'Employee Listing'!$B$2:$J$77,6,FALSE),"")</f>
        <v/>
      </c>
      <c r="L302" s="81">
        <f>PivotTables!F298</f>
        <v>0</v>
      </c>
      <c r="M302" s="81">
        <f>PivotTables!G298</f>
        <v>0</v>
      </c>
      <c r="N302" s="81">
        <f>PivotTables!H298</f>
        <v>0</v>
      </c>
      <c r="O302" s="83">
        <f>PivotTables!I298</f>
        <v>0</v>
      </c>
      <c r="P302" s="76" t="str">
        <f t="shared" si="5"/>
        <v>Yes</v>
      </c>
      <c r="Q302" s="76"/>
      <c r="R302" s="76"/>
      <c r="S302" s="76"/>
      <c r="T302" s="76"/>
      <c r="U302" s="76"/>
      <c r="V302" s="76"/>
    </row>
    <row r="303" spans="1:22" x14ac:dyDescent="0.35">
      <c r="A303" s="76"/>
      <c r="B303" s="76"/>
      <c r="C303" s="76"/>
      <c r="D303" s="76"/>
      <c r="E303" s="76"/>
      <c r="F303" s="76"/>
      <c r="G303" s="76"/>
      <c r="H303" s="76"/>
      <c r="I303" s="81" t="str">
        <f>PivotTables!J299</f>
        <v/>
      </c>
      <c r="J303" s="82">
        <f>PivotTables!E299</f>
        <v>0</v>
      </c>
      <c r="K303" s="82" t="str">
        <f>IFERROR(VLOOKUP(I303,'Employee Listing'!$B$2:$J$77,6,FALSE),"")</f>
        <v/>
      </c>
      <c r="L303" s="81">
        <f>PivotTables!F299</f>
        <v>0</v>
      </c>
      <c r="M303" s="81">
        <f>PivotTables!G299</f>
        <v>0</v>
      </c>
      <c r="N303" s="81">
        <f>PivotTables!H299</f>
        <v>0</v>
      </c>
      <c r="O303" s="83">
        <f>PivotTables!I299</f>
        <v>0</v>
      </c>
      <c r="P303" s="76" t="str">
        <f t="shared" si="5"/>
        <v>Yes</v>
      </c>
      <c r="Q303" s="76"/>
      <c r="R303" s="76"/>
      <c r="S303" s="76"/>
      <c r="T303" s="76"/>
      <c r="U303" s="76"/>
      <c r="V303" s="76"/>
    </row>
    <row r="304" spans="1:22" x14ac:dyDescent="0.35">
      <c r="A304" s="76"/>
      <c r="B304" s="76"/>
      <c r="C304" s="76"/>
      <c r="D304" s="76"/>
      <c r="E304" s="76"/>
      <c r="F304" s="76"/>
      <c r="G304" s="76"/>
      <c r="H304" s="76"/>
      <c r="I304" s="81" t="str">
        <f>PivotTables!J300</f>
        <v/>
      </c>
      <c r="J304" s="82">
        <f>PivotTables!E300</f>
        <v>0</v>
      </c>
      <c r="K304" s="82" t="str">
        <f>IFERROR(VLOOKUP(I304,'Employee Listing'!$B$2:$J$77,6,FALSE),"")</f>
        <v/>
      </c>
      <c r="L304" s="81">
        <f>PivotTables!F300</f>
        <v>0</v>
      </c>
      <c r="M304" s="81">
        <f>PivotTables!G300</f>
        <v>0</v>
      </c>
      <c r="N304" s="81">
        <f>PivotTables!H300</f>
        <v>0</v>
      </c>
      <c r="O304" s="83">
        <f>PivotTables!I300</f>
        <v>0</v>
      </c>
      <c r="P304" s="76" t="str">
        <f t="shared" si="5"/>
        <v>Yes</v>
      </c>
      <c r="Q304" s="76"/>
      <c r="R304" s="76"/>
      <c r="S304" s="76"/>
      <c r="T304" s="76"/>
      <c r="U304" s="76"/>
      <c r="V304" s="76"/>
    </row>
    <row r="305" spans="1:22" x14ac:dyDescent="0.35">
      <c r="A305" s="76"/>
      <c r="B305" s="76"/>
      <c r="C305" s="76"/>
      <c r="D305" s="76"/>
      <c r="E305" s="76"/>
      <c r="F305" s="76"/>
      <c r="G305" s="76"/>
      <c r="H305" s="76"/>
      <c r="I305" s="81" t="str">
        <f>PivotTables!J301</f>
        <v/>
      </c>
      <c r="J305" s="82">
        <f>PivotTables!E301</f>
        <v>0</v>
      </c>
      <c r="K305" s="82" t="str">
        <f>IFERROR(VLOOKUP(I305,'Employee Listing'!$B$2:$J$77,6,FALSE),"")</f>
        <v/>
      </c>
      <c r="L305" s="81">
        <f>PivotTables!F301</f>
        <v>0</v>
      </c>
      <c r="M305" s="81">
        <f>PivotTables!G301</f>
        <v>0</v>
      </c>
      <c r="N305" s="81">
        <f>PivotTables!H301</f>
        <v>0</v>
      </c>
      <c r="O305" s="83">
        <f>PivotTables!I301</f>
        <v>0</v>
      </c>
      <c r="P305" s="76" t="str">
        <f t="shared" si="5"/>
        <v>Yes</v>
      </c>
      <c r="Q305" s="76"/>
      <c r="R305" s="76"/>
      <c r="S305" s="76"/>
      <c r="T305" s="76"/>
      <c r="U305" s="76"/>
      <c r="V305" s="76"/>
    </row>
    <row r="306" spans="1:22" x14ac:dyDescent="0.35">
      <c r="A306" s="76"/>
      <c r="B306" s="76"/>
      <c r="C306" s="76"/>
      <c r="D306" s="76"/>
      <c r="E306" s="76"/>
      <c r="F306" s="76"/>
      <c r="G306" s="76"/>
      <c r="H306" s="76"/>
      <c r="I306" s="81" t="str">
        <f>PivotTables!J302</f>
        <v/>
      </c>
      <c r="J306" s="82">
        <f>PivotTables!E302</f>
        <v>0</v>
      </c>
      <c r="K306" s="82" t="str">
        <f>IFERROR(VLOOKUP(I306,'Employee Listing'!$B$2:$J$77,6,FALSE),"")</f>
        <v/>
      </c>
      <c r="L306" s="81">
        <f>PivotTables!F302</f>
        <v>0</v>
      </c>
      <c r="M306" s="81">
        <f>PivotTables!G302</f>
        <v>0</v>
      </c>
      <c r="N306" s="81">
        <f>PivotTables!H302</f>
        <v>0</v>
      </c>
      <c r="O306" s="83">
        <f>PivotTables!I302</f>
        <v>0</v>
      </c>
      <c r="P306" s="76" t="str">
        <f t="shared" si="5"/>
        <v>Yes</v>
      </c>
      <c r="Q306" s="76"/>
      <c r="R306" s="76"/>
      <c r="S306" s="76"/>
      <c r="T306" s="76"/>
      <c r="U306" s="76"/>
      <c r="V306" s="76"/>
    </row>
    <row r="307" spans="1:22" x14ac:dyDescent="0.35">
      <c r="A307" s="76"/>
      <c r="B307" s="76"/>
      <c r="C307" s="76"/>
      <c r="D307" s="76"/>
      <c r="E307" s="76"/>
      <c r="F307" s="76"/>
      <c r="G307" s="76"/>
      <c r="H307" s="76"/>
      <c r="I307" s="81" t="str">
        <f>PivotTables!J303</f>
        <v/>
      </c>
      <c r="J307" s="82">
        <f>PivotTables!E303</f>
        <v>0</v>
      </c>
      <c r="K307" s="82" t="str">
        <f>IFERROR(VLOOKUP(I307,'Employee Listing'!$B$2:$J$77,6,FALSE),"")</f>
        <v/>
      </c>
      <c r="L307" s="81">
        <f>PivotTables!F303</f>
        <v>0</v>
      </c>
      <c r="M307" s="81">
        <f>PivotTables!G303</f>
        <v>0</v>
      </c>
      <c r="N307" s="81">
        <f>PivotTables!H303</f>
        <v>0</v>
      </c>
      <c r="O307" s="83">
        <f>PivotTables!I303</f>
        <v>0</v>
      </c>
      <c r="P307" s="76" t="str">
        <f t="shared" si="5"/>
        <v>Yes</v>
      </c>
      <c r="Q307" s="76"/>
      <c r="R307" s="76"/>
      <c r="S307" s="76"/>
      <c r="T307" s="76"/>
      <c r="U307" s="76"/>
      <c r="V307" s="76"/>
    </row>
    <row r="308" spans="1:22" x14ac:dyDescent="0.35">
      <c r="A308" s="76"/>
      <c r="B308" s="76"/>
      <c r="C308" s="76"/>
      <c r="D308" s="76"/>
      <c r="E308" s="76"/>
      <c r="F308" s="76"/>
      <c r="G308" s="76"/>
      <c r="H308" s="76"/>
      <c r="I308" s="81" t="str">
        <f>PivotTables!J304</f>
        <v/>
      </c>
      <c r="J308" s="82">
        <f>PivotTables!E304</f>
        <v>0</v>
      </c>
      <c r="K308" s="82" t="str">
        <f>IFERROR(VLOOKUP(I308,'Employee Listing'!$B$2:$J$77,6,FALSE),"")</f>
        <v/>
      </c>
      <c r="L308" s="81">
        <f>PivotTables!F304</f>
        <v>0</v>
      </c>
      <c r="M308" s="81">
        <f>PivotTables!G304</f>
        <v>0</v>
      </c>
      <c r="N308" s="81">
        <f>PivotTables!H304</f>
        <v>0</v>
      </c>
      <c r="O308" s="83">
        <f>PivotTables!I304</f>
        <v>0</v>
      </c>
      <c r="P308" s="76" t="str">
        <f t="shared" si="5"/>
        <v>Yes</v>
      </c>
      <c r="Q308" s="76"/>
      <c r="R308" s="76"/>
      <c r="S308" s="76"/>
      <c r="T308" s="76"/>
      <c r="U308" s="76"/>
      <c r="V308" s="76"/>
    </row>
    <row r="309" spans="1:22" x14ac:dyDescent="0.35">
      <c r="A309" s="76"/>
      <c r="B309" s="76"/>
      <c r="C309" s="76"/>
      <c r="D309" s="76"/>
      <c r="E309" s="76"/>
      <c r="F309" s="76"/>
      <c r="G309" s="76"/>
      <c r="H309" s="76"/>
      <c r="I309" s="81" t="str">
        <f>PivotTables!J305</f>
        <v/>
      </c>
      <c r="J309" s="82">
        <f>PivotTables!E305</f>
        <v>0</v>
      </c>
      <c r="K309" s="82" t="str">
        <f>IFERROR(VLOOKUP(I309,'Employee Listing'!$B$2:$J$77,6,FALSE),"")</f>
        <v/>
      </c>
      <c r="L309" s="81">
        <f>PivotTables!F305</f>
        <v>0</v>
      </c>
      <c r="M309" s="81">
        <f>PivotTables!G305</f>
        <v>0</v>
      </c>
      <c r="N309" s="81">
        <f>PivotTables!H305</f>
        <v>0</v>
      </c>
      <c r="O309" s="83">
        <f>PivotTables!I305</f>
        <v>0</v>
      </c>
      <c r="P309" s="76" t="str">
        <f t="shared" si="5"/>
        <v>Yes</v>
      </c>
      <c r="Q309" s="76"/>
      <c r="R309" s="76"/>
      <c r="S309" s="76"/>
      <c r="T309" s="76"/>
      <c r="U309" s="76"/>
      <c r="V309" s="76"/>
    </row>
    <row r="310" spans="1:22" x14ac:dyDescent="0.35">
      <c r="A310" s="76"/>
      <c r="B310" s="76"/>
      <c r="C310" s="76"/>
      <c r="D310" s="76"/>
      <c r="E310" s="76"/>
      <c r="F310" s="76"/>
      <c r="G310" s="76"/>
      <c r="H310" s="76"/>
      <c r="I310" s="81" t="str">
        <f>PivotTables!J306</f>
        <v/>
      </c>
      <c r="J310" s="82">
        <f>PivotTables!E306</f>
        <v>0</v>
      </c>
      <c r="K310" s="82" t="str">
        <f>IFERROR(VLOOKUP(I310,'Employee Listing'!$B$2:$J$77,6,FALSE),"")</f>
        <v/>
      </c>
      <c r="L310" s="81">
        <f>PivotTables!F306</f>
        <v>0</v>
      </c>
      <c r="M310" s="81">
        <f>PivotTables!G306</f>
        <v>0</v>
      </c>
      <c r="N310" s="81">
        <f>PivotTables!H306</f>
        <v>0</v>
      </c>
      <c r="O310" s="83">
        <f>PivotTables!I306</f>
        <v>0</v>
      </c>
      <c r="P310" s="76" t="str">
        <f t="shared" si="5"/>
        <v>Yes</v>
      </c>
      <c r="Q310" s="76"/>
      <c r="R310" s="76"/>
      <c r="S310" s="76"/>
      <c r="T310" s="76"/>
      <c r="U310" s="76"/>
      <c r="V310" s="76"/>
    </row>
    <row r="311" spans="1:22" x14ac:dyDescent="0.35">
      <c r="A311" s="76"/>
      <c r="B311" s="76"/>
      <c r="C311" s="76"/>
      <c r="D311" s="76"/>
      <c r="E311" s="76"/>
      <c r="F311" s="76"/>
      <c r="G311" s="76"/>
      <c r="H311" s="76"/>
      <c r="I311" s="81" t="str">
        <f>PivotTables!J307</f>
        <v/>
      </c>
      <c r="J311" s="82">
        <f>PivotTables!E307</f>
        <v>0</v>
      </c>
      <c r="K311" s="82" t="str">
        <f>IFERROR(VLOOKUP(I311,'Employee Listing'!$B$2:$J$77,6,FALSE),"")</f>
        <v/>
      </c>
      <c r="L311" s="81">
        <f>PivotTables!F307</f>
        <v>0</v>
      </c>
      <c r="M311" s="81">
        <f>PivotTables!G307</f>
        <v>0</v>
      </c>
      <c r="N311" s="81">
        <f>PivotTables!H307</f>
        <v>0</v>
      </c>
      <c r="O311" s="83">
        <f>PivotTables!I307</f>
        <v>0</v>
      </c>
      <c r="P311" s="76" t="str">
        <f t="shared" si="5"/>
        <v>Yes</v>
      </c>
      <c r="Q311" s="76"/>
      <c r="R311" s="76"/>
      <c r="S311" s="76"/>
      <c r="T311" s="76"/>
      <c r="U311" s="76"/>
      <c r="V311" s="76"/>
    </row>
    <row r="312" spans="1:22" x14ac:dyDescent="0.35">
      <c r="A312" s="76"/>
      <c r="B312" s="76"/>
      <c r="C312" s="76"/>
      <c r="D312" s="76"/>
      <c r="E312" s="76"/>
      <c r="F312" s="76"/>
      <c r="G312" s="76"/>
      <c r="H312" s="76"/>
      <c r="I312" s="81" t="str">
        <f>PivotTables!J308</f>
        <v/>
      </c>
      <c r="J312" s="82">
        <f>PivotTables!E308</f>
        <v>0</v>
      </c>
      <c r="K312" s="82" t="str">
        <f>IFERROR(VLOOKUP(I312,'Employee Listing'!$B$2:$J$77,6,FALSE),"")</f>
        <v/>
      </c>
      <c r="L312" s="81">
        <f>PivotTables!F308</f>
        <v>0</v>
      </c>
      <c r="M312" s="81">
        <f>PivotTables!G308</f>
        <v>0</v>
      </c>
      <c r="N312" s="81">
        <f>PivotTables!H308</f>
        <v>0</v>
      </c>
      <c r="O312" s="83">
        <f>PivotTables!I308</f>
        <v>0</v>
      </c>
      <c r="P312" s="76" t="str">
        <f t="shared" si="5"/>
        <v>Yes</v>
      </c>
      <c r="Q312" s="76"/>
      <c r="R312" s="76"/>
      <c r="S312" s="76"/>
      <c r="T312" s="76"/>
      <c r="U312" s="76"/>
      <c r="V312" s="76"/>
    </row>
    <row r="313" spans="1:22" x14ac:dyDescent="0.35">
      <c r="A313" s="76"/>
      <c r="B313" s="76"/>
      <c r="C313" s="76"/>
      <c r="D313" s="76"/>
      <c r="E313" s="76"/>
      <c r="F313" s="76"/>
      <c r="G313" s="76"/>
      <c r="H313" s="76"/>
      <c r="I313" s="81" t="str">
        <f>PivotTables!J309</f>
        <v/>
      </c>
      <c r="J313" s="82">
        <f>PivotTables!E309</f>
        <v>0</v>
      </c>
      <c r="K313" s="82" t="str">
        <f>IFERROR(VLOOKUP(I313,'Employee Listing'!$B$2:$J$77,6,FALSE),"")</f>
        <v/>
      </c>
      <c r="L313" s="81">
        <f>PivotTables!F309</f>
        <v>0</v>
      </c>
      <c r="M313" s="81">
        <f>PivotTables!G309</f>
        <v>0</v>
      </c>
      <c r="N313" s="81">
        <f>PivotTables!H309</f>
        <v>0</v>
      </c>
      <c r="O313" s="83">
        <f>PivotTables!I309</f>
        <v>0</v>
      </c>
      <c r="P313" s="76" t="str">
        <f t="shared" si="5"/>
        <v>Yes</v>
      </c>
      <c r="Q313" s="76"/>
      <c r="R313" s="76"/>
      <c r="S313" s="76"/>
      <c r="T313" s="76"/>
      <c r="U313" s="76"/>
      <c r="V313" s="76"/>
    </row>
    <row r="314" spans="1:22" x14ac:dyDescent="0.35">
      <c r="A314" s="76"/>
      <c r="B314" s="76"/>
      <c r="C314" s="76"/>
      <c r="D314" s="76"/>
      <c r="E314" s="76"/>
      <c r="F314" s="76"/>
      <c r="G314" s="76"/>
      <c r="H314" s="76"/>
      <c r="I314" s="81" t="str">
        <f>PivotTables!J310</f>
        <v/>
      </c>
      <c r="J314" s="82">
        <f>PivotTables!E310</f>
        <v>0</v>
      </c>
      <c r="K314" s="82" t="str">
        <f>IFERROR(VLOOKUP(I314,'Employee Listing'!$B$2:$J$77,6,FALSE),"")</f>
        <v/>
      </c>
      <c r="L314" s="81">
        <f>PivotTables!F310</f>
        <v>0</v>
      </c>
      <c r="M314" s="81">
        <f>PivotTables!G310</f>
        <v>0</v>
      </c>
      <c r="N314" s="81">
        <f>PivotTables!H310</f>
        <v>0</v>
      </c>
      <c r="O314" s="83">
        <f>PivotTables!I310</f>
        <v>0</v>
      </c>
      <c r="P314" s="76" t="str">
        <f t="shared" si="5"/>
        <v>Yes</v>
      </c>
      <c r="Q314" s="76"/>
      <c r="R314" s="76"/>
      <c r="S314" s="76"/>
      <c r="T314" s="76"/>
      <c r="U314" s="76"/>
      <c r="V314" s="76"/>
    </row>
    <row r="315" spans="1:22" x14ac:dyDescent="0.35">
      <c r="A315" s="76"/>
      <c r="B315" s="76"/>
      <c r="C315" s="76"/>
      <c r="D315" s="76"/>
      <c r="E315" s="76"/>
      <c r="F315" s="76"/>
      <c r="G315" s="76"/>
      <c r="H315" s="76"/>
      <c r="I315" s="81" t="str">
        <f>PivotTables!J311</f>
        <v/>
      </c>
      <c r="J315" s="82">
        <f>PivotTables!E311</f>
        <v>0</v>
      </c>
      <c r="K315" s="82" t="str">
        <f>IFERROR(VLOOKUP(I315,'Employee Listing'!$B$2:$J$77,6,FALSE),"")</f>
        <v/>
      </c>
      <c r="L315" s="81">
        <f>PivotTables!F311</f>
        <v>0</v>
      </c>
      <c r="M315" s="81">
        <f>PivotTables!G311</f>
        <v>0</v>
      </c>
      <c r="N315" s="81">
        <f>PivotTables!H311</f>
        <v>0</v>
      </c>
      <c r="O315" s="83">
        <f>PivotTables!I311</f>
        <v>0</v>
      </c>
      <c r="P315" s="76" t="str">
        <f t="shared" si="5"/>
        <v>Yes</v>
      </c>
      <c r="Q315" s="76"/>
      <c r="R315" s="76"/>
      <c r="S315" s="76"/>
      <c r="T315" s="76"/>
      <c r="U315" s="76"/>
      <c r="V315" s="76"/>
    </row>
    <row r="316" spans="1:22" x14ac:dyDescent="0.35">
      <c r="A316" s="76"/>
      <c r="B316" s="76"/>
      <c r="C316" s="76"/>
      <c r="D316" s="76"/>
      <c r="E316" s="76"/>
      <c r="F316" s="76"/>
      <c r="G316" s="76"/>
      <c r="H316" s="76"/>
      <c r="I316" s="81" t="str">
        <f>PivotTables!J312</f>
        <v/>
      </c>
      <c r="J316" s="82">
        <f>PivotTables!E312</f>
        <v>0</v>
      </c>
      <c r="K316" s="82" t="str">
        <f>IFERROR(VLOOKUP(I316,'Employee Listing'!$B$2:$J$77,6,FALSE),"")</f>
        <v/>
      </c>
      <c r="L316" s="81">
        <f>PivotTables!F312</f>
        <v>0</v>
      </c>
      <c r="M316" s="81">
        <f>PivotTables!G312</f>
        <v>0</v>
      </c>
      <c r="N316" s="81">
        <f>PivotTables!H312</f>
        <v>0</v>
      </c>
      <c r="O316" s="83">
        <f>PivotTables!I312</f>
        <v>0</v>
      </c>
      <c r="P316" s="76" t="str">
        <f t="shared" si="5"/>
        <v>Yes</v>
      </c>
      <c r="Q316" s="76"/>
      <c r="R316" s="76"/>
      <c r="S316" s="76"/>
      <c r="T316" s="76"/>
      <c r="U316" s="76"/>
      <c r="V316" s="76"/>
    </row>
    <row r="317" spans="1:22" x14ac:dyDescent="0.35">
      <c r="A317" s="76"/>
      <c r="B317" s="76"/>
      <c r="C317" s="76"/>
      <c r="D317" s="76"/>
      <c r="E317" s="76"/>
      <c r="F317" s="76"/>
      <c r="G317" s="76"/>
      <c r="H317" s="76"/>
      <c r="I317" s="81" t="str">
        <f>PivotTables!J313</f>
        <v/>
      </c>
      <c r="J317" s="82">
        <f>PivotTables!E313</f>
        <v>0</v>
      </c>
      <c r="K317" s="82" t="str">
        <f>IFERROR(VLOOKUP(I317,'Employee Listing'!$B$2:$J$77,6,FALSE),"")</f>
        <v/>
      </c>
      <c r="L317" s="81">
        <f>PivotTables!F313</f>
        <v>0</v>
      </c>
      <c r="M317" s="81">
        <f>PivotTables!G313</f>
        <v>0</v>
      </c>
      <c r="N317" s="81">
        <f>PivotTables!H313</f>
        <v>0</v>
      </c>
      <c r="O317" s="83">
        <f>PivotTables!I313</f>
        <v>0</v>
      </c>
      <c r="P317" s="76" t="str">
        <f t="shared" si="5"/>
        <v>Yes</v>
      </c>
      <c r="Q317" s="76"/>
      <c r="R317" s="76"/>
      <c r="S317" s="76"/>
      <c r="T317" s="76"/>
      <c r="U317" s="76"/>
      <c r="V317" s="76"/>
    </row>
    <row r="318" spans="1:22" x14ac:dyDescent="0.35">
      <c r="A318" s="76"/>
      <c r="B318" s="76"/>
      <c r="C318" s="76"/>
      <c r="D318" s="76"/>
      <c r="E318" s="76"/>
      <c r="F318" s="76"/>
      <c r="G318" s="76"/>
      <c r="H318" s="76"/>
      <c r="I318" s="81" t="str">
        <f>PivotTables!J314</f>
        <v/>
      </c>
      <c r="J318" s="82">
        <f>PivotTables!E314</f>
        <v>0</v>
      </c>
      <c r="K318" s="82" t="str">
        <f>IFERROR(VLOOKUP(I318,'Employee Listing'!$B$2:$J$77,6,FALSE),"")</f>
        <v/>
      </c>
      <c r="L318" s="81">
        <f>PivotTables!F314</f>
        <v>0</v>
      </c>
      <c r="M318" s="81">
        <f>PivotTables!G314</f>
        <v>0</v>
      </c>
      <c r="N318" s="81">
        <f>PivotTables!H314</f>
        <v>0</v>
      </c>
      <c r="O318" s="83">
        <f>PivotTables!I314</f>
        <v>0</v>
      </c>
      <c r="P318" s="76" t="str">
        <f t="shared" si="5"/>
        <v>Yes</v>
      </c>
      <c r="Q318" s="76"/>
      <c r="R318" s="76"/>
      <c r="S318" s="76"/>
      <c r="T318" s="76"/>
      <c r="U318" s="76"/>
      <c r="V318" s="76"/>
    </row>
    <row r="319" spans="1:22" x14ac:dyDescent="0.35">
      <c r="A319" s="76"/>
      <c r="B319" s="76"/>
      <c r="C319" s="76"/>
      <c r="D319" s="76"/>
      <c r="E319" s="76"/>
      <c r="F319" s="76"/>
      <c r="G319" s="76"/>
      <c r="H319" s="76"/>
      <c r="I319" s="81" t="str">
        <f>PivotTables!J315</f>
        <v/>
      </c>
      <c r="J319" s="82">
        <f>PivotTables!E315</f>
        <v>0</v>
      </c>
      <c r="K319" s="82" t="str">
        <f>IFERROR(VLOOKUP(I319,'Employee Listing'!$B$2:$J$77,6,FALSE),"")</f>
        <v/>
      </c>
      <c r="L319" s="81">
        <f>PivotTables!F315</f>
        <v>0</v>
      </c>
      <c r="M319" s="81">
        <f>PivotTables!G315</f>
        <v>0</v>
      </c>
      <c r="N319" s="81">
        <f>PivotTables!H315</f>
        <v>0</v>
      </c>
      <c r="O319" s="83">
        <f>PivotTables!I315</f>
        <v>0</v>
      </c>
      <c r="P319" s="76" t="str">
        <f t="shared" si="5"/>
        <v>Yes</v>
      </c>
      <c r="Q319" s="76"/>
      <c r="R319" s="76"/>
      <c r="S319" s="76"/>
      <c r="T319" s="76"/>
      <c r="U319" s="76"/>
      <c r="V319" s="76"/>
    </row>
    <row r="320" spans="1:22" x14ac:dyDescent="0.35">
      <c r="A320" s="76"/>
      <c r="B320" s="76"/>
      <c r="C320" s="76"/>
      <c r="D320" s="76"/>
      <c r="E320" s="76"/>
      <c r="F320" s="76"/>
      <c r="G320" s="76"/>
      <c r="H320" s="76"/>
      <c r="I320" s="81" t="str">
        <f>PivotTables!J316</f>
        <v/>
      </c>
      <c r="J320" s="82">
        <f>PivotTables!E316</f>
        <v>0</v>
      </c>
      <c r="K320" s="82" t="str">
        <f>IFERROR(VLOOKUP(I320,'Employee Listing'!$B$2:$J$77,6,FALSE),"")</f>
        <v/>
      </c>
      <c r="L320" s="81">
        <f>PivotTables!F316</f>
        <v>0</v>
      </c>
      <c r="M320" s="81">
        <f>PivotTables!G316</f>
        <v>0</v>
      </c>
      <c r="N320" s="81">
        <f>PivotTables!H316</f>
        <v>0</v>
      </c>
      <c r="O320" s="83">
        <f>PivotTables!I316</f>
        <v>0</v>
      </c>
      <c r="P320" s="76" t="str">
        <f t="shared" si="5"/>
        <v>Yes</v>
      </c>
      <c r="Q320" s="76"/>
      <c r="R320" s="76"/>
      <c r="S320" s="76"/>
      <c r="T320" s="76"/>
      <c r="U320" s="76"/>
      <c r="V320" s="76"/>
    </row>
    <row r="321" spans="1:22" x14ac:dyDescent="0.35">
      <c r="A321" s="76"/>
      <c r="B321" s="76"/>
      <c r="C321" s="76"/>
      <c r="D321" s="76"/>
      <c r="E321" s="76"/>
      <c r="F321" s="76"/>
      <c r="G321" s="76"/>
      <c r="H321" s="76"/>
      <c r="I321" s="81" t="str">
        <f>PivotTables!J317</f>
        <v/>
      </c>
      <c r="J321" s="82">
        <f>PivotTables!E317</f>
        <v>0</v>
      </c>
      <c r="K321" s="82" t="str">
        <f>IFERROR(VLOOKUP(I321,'Employee Listing'!$B$2:$J$77,6,FALSE),"")</f>
        <v/>
      </c>
      <c r="L321" s="81">
        <f>PivotTables!F317</f>
        <v>0</v>
      </c>
      <c r="M321" s="81">
        <f>PivotTables!G317</f>
        <v>0</v>
      </c>
      <c r="N321" s="81">
        <f>PivotTables!H317</f>
        <v>0</v>
      </c>
      <c r="O321" s="83">
        <f>PivotTables!I317</f>
        <v>0</v>
      </c>
      <c r="P321" s="76" t="str">
        <f t="shared" si="5"/>
        <v>Yes</v>
      </c>
      <c r="Q321" s="76"/>
      <c r="R321" s="76"/>
      <c r="S321" s="76"/>
      <c r="T321" s="76"/>
      <c r="U321" s="76"/>
      <c r="V321" s="76"/>
    </row>
    <row r="322" spans="1:22" x14ac:dyDescent="0.35">
      <c r="A322" s="76"/>
      <c r="B322" s="76"/>
      <c r="C322" s="76"/>
      <c r="D322" s="76"/>
      <c r="E322" s="76"/>
      <c r="F322" s="76"/>
      <c r="G322" s="76"/>
      <c r="H322" s="76"/>
      <c r="I322" s="81" t="str">
        <f>PivotTables!J318</f>
        <v/>
      </c>
      <c r="J322" s="82">
        <f>PivotTables!E318</f>
        <v>0</v>
      </c>
      <c r="K322" s="82" t="str">
        <f>IFERROR(VLOOKUP(I322,'Employee Listing'!$B$2:$J$77,6,FALSE),"")</f>
        <v/>
      </c>
      <c r="L322" s="81">
        <f>PivotTables!F318</f>
        <v>0</v>
      </c>
      <c r="M322" s="81">
        <f>PivotTables!G318</f>
        <v>0</v>
      </c>
      <c r="N322" s="81">
        <f>PivotTables!H318</f>
        <v>0</v>
      </c>
      <c r="O322" s="83">
        <f>PivotTables!I318</f>
        <v>0</v>
      </c>
      <c r="P322" s="76" t="str">
        <f t="shared" si="5"/>
        <v>Yes</v>
      </c>
      <c r="Q322" s="76"/>
      <c r="R322" s="76"/>
      <c r="S322" s="76"/>
      <c r="T322" s="76"/>
      <c r="U322" s="76"/>
      <c r="V322" s="76"/>
    </row>
    <row r="323" spans="1:22" x14ac:dyDescent="0.35">
      <c r="A323" s="76"/>
      <c r="B323" s="76"/>
      <c r="C323" s="76"/>
      <c r="D323" s="76"/>
      <c r="E323" s="76"/>
      <c r="F323" s="76"/>
      <c r="G323" s="76"/>
      <c r="H323" s="76"/>
      <c r="I323" s="81" t="str">
        <f>PivotTables!J319</f>
        <v/>
      </c>
      <c r="J323" s="82">
        <f>PivotTables!E319</f>
        <v>0</v>
      </c>
      <c r="K323" s="82" t="str">
        <f>IFERROR(VLOOKUP(I323,'Employee Listing'!$B$2:$J$77,6,FALSE),"")</f>
        <v/>
      </c>
      <c r="L323" s="81">
        <f>PivotTables!F319</f>
        <v>0</v>
      </c>
      <c r="M323" s="81">
        <f>PivotTables!G319</f>
        <v>0</v>
      </c>
      <c r="N323" s="81">
        <f>PivotTables!H319</f>
        <v>0</v>
      </c>
      <c r="O323" s="83">
        <f>PivotTables!I319</f>
        <v>0</v>
      </c>
      <c r="P323" s="76" t="str">
        <f t="shared" si="5"/>
        <v>Yes</v>
      </c>
      <c r="Q323" s="76"/>
      <c r="R323" s="76"/>
      <c r="S323" s="76"/>
      <c r="T323" s="76"/>
      <c r="U323" s="76"/>
      <c r="V323" s="76"/>
    </row>
    <row r="324" spans="1:22" x14ac:dyDescent="0.35">
      <c r="A324" s="76"/>
      <c r="B324" s="76"/>
      <c r="C324" s="76"/>
      <c r="D324" s="76"/>
      <c r="E324" s="76"/>
      <c r="F324" s="76"/>
      <c r="G324" s="76"/>
      <c r="H324" s="76"/>
      <c r="I324" s="81" t="str">
        <f>PivotTables!J320</f>
        <v/>
      </c>
      <c r="J324" s="82">
        <f>PivotTables!E320</f>
        <v>0</v>
      </c>
      <c r="K324" s="82" t="str">
        <f>IFERROR(VLOOKUP(I324,'Employee Listing'!$B$2:$J$77,6,FALSE),"")</f>
        <v/>
      </c>
      <c r="L324" s="81">
        <f>PivotTables!F320</f>
        <v>0</v>
      </c>
      <c r="M324" s="81">
        <f>PivotTables!G320</f>
        <v>0</v>
      </c>
      <c r="N324" s="81">
        <f>PivotTables!H320</f>
        <v>0</v>
      </c>
      <c r="O324" s="83">
        <f>PivotTables!I320</f>
        <v>0</v>
      </c>
      <c r="P324" s="76" t="str">
        <f t="shared" si="5"/>
        <v>Yes</v>
      </c>
      <c r="Q324" s="76"/>
      <c r="R324" s="76"/>
      <c r="S324" s="76"/>
      <c r="T324" s="76"/>
      <c r="U324" s="76"/>
      <c r="V324" s="76"/>
    </row>
    <row r="325" spans="1:22" x14ac:dyDescent="0.35">
      <c r="A325" s="76"/>
      <c r="B325" s="76"/>
      <c r="C325" s="76"/>
      <c r="D325" s="76"/>
      <c r="E325" s="76"/>
      <c r="F325" s="76"/>
      <c r="G325" s="76"/>
      <c r="H325" s="76"/>
      <c r="I325" s="81" t="str">
        <f>PivotTables!J321</f>
        <v/>
      </c>
      <c r="J325" s="82">
        <f>PivotTables!E321</f>
        <v>0</v>
      </c>
      <c r="K325" s="82" t="str">
        <f>IFERROR(VLOOKUP(I325,'Employee Listing'!$B$2:$J$77,6,FALSE),"")</f>
        <v/>
      </c>
      <c r="L325" s="81">
        <f>PivotTables!F321</f>
        <v>0</v>
      </c>
      <c r="M325" s="81">
        <f>PivotTables!G321</f>
        <v>0</v>
      </c>
      <c r="N325" s="81">
        <f>PivotTables!H321</f>
        <v>0</v>
      </c>
      <c r="O325" s="83">
        <f>PivotTables!I321</f>
        <v>0</v>
      </c>
      <c r="P325" s="76" t="str">
        <f t="shared" si="5"/>
        <v>Yes</v>
      </c>
      <c r="Q325" s="76"/>
      <c r="R325" s="76"/>
      <c r="S325" s="76"/>
      <c r="T325" s="76"/>
      <c r="U325" s="76"/>
      <c r="V325" s="76"/>
    </row>
    <row r="326" spans="1:22" x14ac:dyDescent="0.35">
      <c r="A326" s="76"/>
      <c r="B326" s="76"/>
      <c r="C326" s="76"/>
      <c r="D326" s="76"/>
      <c r="E326" s="76"/>
      <c r="F326" s="76"/>
      <c r="G326" s="76"/>
      <c r="H326" s="76"/>
      <c r="I326" s="81" t="str">
        <f>PivotTables!J322</f>
        <v/>
      </c>
      <c r="J326" s="82">
        <f>PivotTables!E322</f>
        <v>0</v>
      </c>
      <c r="K326" s="82" t="str">
        <f>IFERROR(VLOOKUP(I326,'Employee Listing'!$B$2:$J$77,6,FALSE),"")</f>
        <v/>
      </c>
      <c r="L326" s="81">
        <f>PivotTables!F322</f>
        <v>0</v>
      </c>
      <c r="M326" s="81">
        <f>PivotTables!G322</f>
        <v>0</v>
      </c>
      <c r="N326" s="81">
        <f>PivotTables!H322</f>
        <v>0</v>
      </c>
      <c r="O326" s="83">
        <f>PivotTables!I322</f>
        <v>0</v>
      </c>
      <c r="P326" s="76" t="str">
        <f t="shared" si="5"/>
        <v>Yes</v>
      </c>
      <c r="Q326" s="76"/>
      <c r="R326" s="76"/>
      <c r="S326" s="76"/>
      <c r="T326" s="76"/>
      <c r="U326" s="76"/>
      <c r="V326" s="76"/>
    </row>
    <row r="327" spans="1:22" x14ac:dyDescent="0.35">
      <c r="A327" s="76"/>
      <c r="B327" s="76"/>
      <c r="C327" s="76"/>
      <c r="D327" s="76"/>
      <c r="E327" s="76"/>
      <c r="F327" s="76"/>
      <c r="G327" s="76"/>
      <c r="H327" s="76"/>
      <c r="I327" s="81" t="str">
        <f>PivotTables!J323</f>
        <v/>
      </c>
      <c r="J327" s="82">
        <f>PivotTables!E323</f>
        <v>0</v>
      </c>
      <c r="K327" s="82" t="str">
        <f>IFERROR(VLOOKUP(I327,'Employee Listing'!$B$2:$J$77,6,FALSE),"")</f>
        <v/>
      </c>
      <c r="L327" s="81">
        <f>PivotTables!F323</f>
        <v>0</v>
      </c>
      <c r="M327" s="81">
        <f>PivotTables!G323</f>
        <v>0</v>
      </c>
      <c r="N327" s="81">
        <f>PivotTables!H323</f>
        <v>0</v>
      </c>
      <c r="O327" s="83">
        <f>PivotTables!I323</f>
        <v>0</v>
      </c>
      <c r="P327" s="76" t="str">
        <f t="shared" si="5"/>
        <v>Yes</v>
      </c>
      <c r="Q327" s="76"/>
      <c r="R327" s="76"/>
      <c r="S327" s="76"/>
      <c r="T327" s="76"/>
      <c r="U327" s="76"/>
      <c r="V327" s="76"/>
    </row>
    <row r="328" spans="1:22" x14ac:dyDescent="0.35">
      <c r="A328" s="76"/>
      <c r="B328" s="76"/>
      <c r="C328" s="76"/>
      <c r="D328" s="76"/>
      <c r="E328" s="76"/>
      <c r="F328" s="76"/>
      <c r="G328" s="76"/>
      <c r="H328" s="76"/>
      <c r="I328" s="81" t="str">
        <f>PivotTables!J324</f>
        <v/>
      </c>
      <c r="J328" s="82">
        <f>PivotTables!E324</f>
        <v>0</v>
      </c>
      <c r="K328" s="82" t="str">
        <f>IFERROR(VLOOKUP(I328,'Employee Listing'!$B$2:$J$77,6,FALSE),"")</f>
        <v/>
      </c>
      <c r="L328" s="81">
        <f>PivotTables!F324</f>
        <v>0</v>
      </c>
      <c r="M328" s="81">
        <f>PivotTables!G324</f>
        <v>0</v>
      </c>
      <c r="N328" s="81">
        <f>PivotTables!H324</f>
        <v>0</v>
      </c>
      <c r="O328" s="83">
        <f>PivotTables!I324</f>
        <v>0</v>
      </c>
      <c r="P328" s="76" t="str">
        <f t="shared" si="5"/>
        <v>Yes</v>
      </c>
      <c r="Q328" s="76"/>
      <c r="R328" s="76"/>
      <c r="S328" s="76"/>
      <c r="T328" s="76"/>
      <c r="U328" s="76"/>
      <c r="V328" s="76"/>
    </row>
    <row r="329" spans="1:22" x14ac:dyDescent="0.35">
      <c r="A329" s="76"/>
      <c r="B329" s="76"/>
      <c r="C329" s="76"/>
      <c r="D329" s="76"/>
      <c r="E329" s="76"/>
      <c r="F329" s="76"/>
      <c r="G329" s="76"/>
      <c r="H329" s="76"/>
      <c r="I329" s="81" t="str">
        <f>PivotTables!J325</f>
        <v/>
      </c>
      <c r="J329" s="82">
        <f>PivotTables!E325</f>
        <v>0</v>
      </c>
      <c r="K329" s="82" t="str">
        <f>IFERROR(VLOOKUP(I329,'Employee Listing'!$B$2:$J$77,6,FALSE),"")</f>
        <v/>
      </c>
      <c r="L329" s="81">
        <f>PivotTables!F325</f>
        <v>0</v>
      </c>
      <c r="M329" s="81">
        <f>PivotTables!G325</f>
        <v>0</v>
      </c>
      <c r="N329" s="81">
        <f>PivotTables!H325</f>
        <v>0</v>
      </c>
      <c r="O329" s="83">
        <f>PivotTables!I325</f>
        <v>0</v>
      </c>
      <c r="P329" s="76" t="str">
        <f t="shared" ref="P329:P392" si="6">IF(OR(I329=0,I329=""),"Yes","No")</f>
        <v>Yes</v>
      </c>
      <c r="Q329" s="76"/>
      <c r="R329" s="76"/>
      <c r="S329" s="76"/>
      <c r="T329" s="76"/>
      <c r="U329" s="76"/>
      <c r="V329" s="76"/>
    </row>
    <row r="330" spans="1:22" x14ac:dyDescent="0.35">
      <c r="A330" s="76"/>
      <c r="B330" s="76"/>
      <c r="C330" s="76"/>
      <c r="D330" s="76"/>
      <c r="E330" s="76"/>
      <c r="F330" s="76"/>
      <c r="G330" s="76"/>
      <c r="H330" s="76"/>
      <c r="I330" s="81" t="str">
        <f>PivotTables!J326</f>
        <v/>
      </c>
      <c r="J330" s="82">
        <f>PivotTables!E326</f>
        <v>0</v>
      </c>
      <c r="K330" s="82" t="str">
        <f>IFERROR(VLOOKUP(I330,'Employee Listing'!$B$2:$J$77,6,FALSE),"")</f>
        <v/>
      </c>
      <c r="L330" s="81">
        <f>PivotTables!F326</f>
        <v>0</v>
      </c>
      <c r="M330" s="81">
        <f>PivotTables!G326</f>
        <v>0</v>
      </c>
      <c r="N330" s="81">
        <f>PivotTables!H326</f>
        <v>0</v>
      </c>
      <c r="O330" s="83">
        <f>PivotTables!I326</f>
        <v>0</v>
      </c>
      <c r="P330" s="76" t="str">
        <f t="shared" si="6"/>
        <v>Yes</v>
      </c>
      <c r="Q330" s="76"/>
      <c r="R330" s="76"/>
      <c r="S330" s="76"/>
      <c r="T330" s="76"/>
      <c r="U330" s="76"/>
      <c r="V330" s="76"/>
    </row>
    <row r="331" spans="1:22" x14ac:dyDescent="0.35">
      <c r="A331" s="76"/>
      <c r="B331" s="76"/>
      <c r="C331" s="76"/>
      <c r="D331" s="76"/>
      <c r="E331" s="76"/>
      <c r="F331" s="76"/>
      <c r="G331" s="76"/>
      <c r="H331" s="76"/>
      <c r="I331" s="81" t="str">
        <f>PivotTables!J327</f>
        <v/>
      </c>
      <c r="J331" s="82">
        <f>PivotTables!E327</f>
        <v>0</v>
      </c>
      <c r="K331" s="82" t="str">
        <f>IFERROR(VLOOKUP(I331,'Employee Listing'!$B$2:$J$77,6,FALSE),"")</f>
        <v/>
      </c>
      <c r="L331" s="81">
        <f>PivotTables!F327</f>
        <v>0</v>
      </c>
      <c r="M331" s="81">
        <f>PivotTables!G327</f>
        <v>0</v>
      </c>
      <c r="N331" s="81">
        <f>PivotTables!H327</f>
        <v>0</v>
      </c>
      <c r="O331" s="83">
        <f>PivotTables!I327</f>
        <v>0</v>
      </c>
      <c r="P331" s="76" t="str">
        <f t="shared" si="6"/>
        <v>Yes</v>
      </c>
      <c r="Q331" s="76"/>
      <c r="R331" s="76"/>
      <c r="S331" s="76"/>
      <c r="T331" s="76"/>
      <c r="U331" s="76"/>
      <c r="V331" s="76"/>
    </row>
    <row r="332" spans="1:22" x14ac:dyDescent="0.35">
      <c r="A332" s="76"/>
      <c r="B332" s="76"/>
      <c r="C332" s="76"/>
      <c r="D332" s="76"/>
      <c r="E332" s="76"/>
      <c r="F332" s="76"/>
      <c r="G332" s="76"/>
      <c r="H332" s="76"/>
      <c r="I332" s="81" t="str">
        <f>PivotTables!J328</f>
        <v/>
      </c>
      <c r="J332" s="82">
        <f>PivotTables!E328</f>
        <v>0</v>
      </c>
      <c r="K332" s="82" t="str">
        <f>IFERROR(VLOOKUP(I332,'Employee Listing'!$B$2:$J$77,6,FALSE),"")</f>
        <v/>
      </c>
      <c r="L332" s="81">
        <f>PivotTables!F328</f>
        <v>0</v>
      </c>
      <c r="M332" s="81">
        <f>PivotTables!G328</f>
        <v>0</v>
      </c>
      <c r="N332" s="81">
        <f>PivotTables!H328</f>
        <v>0</v>
      </c>
      <c r="O332" s="83">
        <f>PivotTables!I328</f>
        <v>0</v>
      </c>
      <c r="P332" s="76" t="str">
        <f t="shared" si="6"/>
        <v>Yes</v>
      </c>
      <c r="Q332" s="76"/>
      <c r="R332" s="76"/>
      <c r="S332" s="76"/>
      <c r="T332" s="76"/>
      <c r="U332" s="76"/>
      <c r="V332" s="76"/>
    </row>
    <row r="333" spans="1:22" x14ac:dyDescent="0.35">
      <c r="A333" s="76"/>
      <c r="B333" s="76"/>
      <c r="C333" s="76"/>
      <c r="D333" s="76"/>
      <c r="E333" s="76"/>
      <c r="F333" s="76"/>
      <c r="G333" s="76"/>
      <c r="H333" s="76"/>
      <c r="I333" s="81" t="str">
        <f>PivotTables!J329</f>
        <v/>
      </c>
      <c r="J333" s="82">
        <f>PivotTables!E329</f>
        <v>0</v>
      </c>
      <c r="K333" s="82" t="str">
        <f>IFERROR(VLOOKUP(I333,'Employee Listing'!$B$2:$J$77,6,FALSE),"")</f>
        <v/>
      </c>
      <c r="L333" s="81">
        <f>PivotTables!F329</f>
        <v>0</v>
      </c>
      <c r="M333" s="81">
        <f>PivotTables!G329</f>
        <v>0</v>
      </c>
      <c r="N333" s="81">
        <f>PivotTables!H329</f>
        <v>0</v>
      </c>
      <c r="O333" s="83">
        <f>PivotTables!I329</f>
        <v>0</v>
      </c>
      <c r="P333" s="76" t="str">
        <f t="shared" si="6"/>
        <v>Yes</v>
      </c>
      <c r="Q333" s="76"/>
      <c r="R333" s="76"/>
      <c r="S333" s="76"/>
      <c r="T333" s="76"/>
      <c r="U333" s="76"/>
      <c r="V333" s="76"/>
    </row>
    <row r="334" spans="1:22" x14ac:dyDescent="0.35">
      <c r="A334" s="76"/>
      <c r="B334" s="76"/>
      <c r="C334" s="76"/>
      <c r="D334" s="76"/>
      <c r="E334" s="76"/>
      <c r="F334" s="76"/>
      <c r="G334" s="76"/>
      <c r="H334" s="76"/>
      <c r="I334" s="81" t="str">
        <f>PivotTables!J330</f>
        <v/>
      </c>
      <c r="J334" s="82">
        <f>PivotTables!E330</f>
        <v>0</v>
      </c>
      <c r="K334" s="82" t="str">
        <f>IFERROR(VLOOKUP(I334,'Employee Listing'!$B$2:$J$77,6,FALSE),"")</f>
        <v/>
      </c>
      <c r="L334" s="81">
        <f>PivotTables!F330</f>
        <v>0</v>
      </c>
      <c r="M334" s="81">
        <f>PivotTables!G330</f>
        <v>0</v>
      </c>
      <c r="N334" s="81">
        <f>PivotTables!H330</f>
        <v>0</v>
      </c>
      <c r="O334" s="83">
        <f>PivotTables!I330</f>
        <v>0</v>
      </c>
      <c r="P334" s="76" t="str">
        <f t="shared" si="6"/>
        <v>Yes</v>
      </c>
      <c r="Q334" s="76"/>
      <c r="R334" s="76"/>
      <c r="S334" s="76"/>
      <c r="T334" s="76"/>
      <c r="U334" s="76"/>
      <c r="V334" s="76"/>
    </row>
    <row r="335" spans="1:22" x14ac:dyDescent="0.35">
      <c r="A335" s="76"/>
      <c r="B335" s="76"/>
      <c r="C335" s="76"/>
      <c r="D335" s="76"/>
      <c r="E335" s="76"/>
      <c r="F335" s="76"/>
      <c r="G335" s="76"/>
      <c r="H335" s="76"/>
      <c r="I335" s="81" t="str">
        <f>PivotTables!J331</f>
        <v/>
      </c>
      <c r="J335" s="82">
        <f>PivotTables!E331</f>
        <v>0</v>
      </c>
      <c r="K335" s="82" t="str">
        <f>IFERROR(VLOOKUP(I335,'Employee Listing'!$B$2:$J$77,6,FALSE),"")</f>
        <v/>
      </c>
      <c r="L335" s="81">
        <f>PivotTables!F331</f>
        <v>0</v>
      </c>
      <c r="M335" s="81">
        <f>PivotTables!G331</f>
        <v>0</v>
      </c>
      <c r="N335" s="81">
        <f>PivotTables!H331</f>
        <v>0</v>
      </c>
      <c r="O335" s="83">
        <f>PivotTables!I331</f>
        <v>0</v>
      </c>
      <c r="P335" s="76" t="str">
        <f t="shared" si="6"/>
        <v>Yes</v>
      </c>
      <c r="Q335" s="76"/>
      <c r="R335" s="76"/>
      <c r="S335" s="76"/>
      <c r="T335" s="76"/>
      <c r="U335" s="76"/>
      <c r="V335" s="76"/>
    </row>
    <row r="336" spans="1:22" x14ac:dyDescent="0.35">
      <c r="A336" s="76"/>
      <c r="B336" s="76"/>
      <c r="C336" s="76"/>
      <c r="D336" s="76"/>
      <c r="E336" s="76"/>
      <c r="F336" s="76"/>
      <c r="G336" s="76"/>
      <c r="H336" s="76"/>
      <c r="I336" s="81" t="str">
        <f>PivotTables!J332</f>
        <v/>
      </c>
      <c r="J336" s="82">
        <f>PivotTables!E332</f>
        <v>0</v>
      </c>
      <c r="K336" s="82" t="str">
        <f>IFERROR(VLOOKUP(I336,'Employee Listing'!$B$2:$J$77,6,FALSE),"")</f>
        <v/>
      </c>
      <c r="L336" s="81">
        <f>PivotTables!F332</f>
        <v>0</v>
      </c>
      <c r="M336" s="81">
        <f>PivotTables!G332</f>
        <v>0</v>
      </c>
      <c r="N336" s="81">
        <f>PivotTables!H332</f>
        <v>0</v>
      </c>
      <c r="O336" s="83">
        <f>PivotTables!I332</f>
        <v>0</v>
      </c>
      <c r="P336" s="76" t="str">
        <f t="shared" si="6"/>
        <v>Yes</v>
      </c>
      <c r="Q336" s="76"/>
      <c r="R336" s="76"/>
      <c r="S336" s="76"/>
      <c r="T336" s="76"/>
      <c r="U336" s="76"/>
      <c r="V336" s="76"/>
    </row>
    <row r="337" spans="1:22" x14ac:dyDescent="0.35">
      <c r="A337" s="76"/>
      <c r="B337" s="76"/>
      <c r="C337" s="76"/>
      <c r="D337" s="76"/>
      <c r="E337" s="76"/>
      <c r="F337" s="76"/>
      <c r="G337" s="76"/>
      <c r="H337" s="76"/>
      <c r="I337" s="81" t="str">
        <f>PivotTables!J333</f>
        <v/>
      </c>
      <c r="J337" s="82">
        <f>PivotTables!E333</f>
        <v>0</v>
      </c>
      <c r="K337" s="82" t="str">
        <f>IFERROR(VLOOKUP(I337,'Employee Listing'!$B$2:$J$77,6,FALSE),"")</f>
        <v/>
      </c>
      <c r="L337" s="81">
        <f>PivotTables!F333</f>
        <v>0</v>
      </c>
      <c r="M337" s="81">
        <f>PivotTables!G333</f>
        <v>0</v>
      </c>
      <c r="N337" s="81">
        <f>PivotTables!H333</f>
        <v>0</v>
      </c>
      <c r="O337" s="83">
        <f>PivotTables!I333</f>
        <v>0</v>
      </c>
      <c r="P337" s="76" t="str">
        <f t="shared" si="6"/>
        <v>Yes</v>
      </c>
      <c r="Q337" s="76"/>
      <c r="R337" s="76"/>
      <c r="S337" s="76"/>
      <c r="T337" s="76"/>
      <c r="U337" s="76"/>
      <c r="V337" s="76"/>
    </row>
    <row r="338" spans="1:22" x14ac:dyDescent="0.35">
      <c r="A338" s="76"/>
      <c r="B338" s="76"/>
      <c r="C338" s="76"/>
      <c r="D338" s="76"/>
      <c r="E338" s="76"/>
      <c r="F338" s="76"/>
      <c r="G338" s="76"/>
      <c r="H338" s="76"/>
      <c r="I338" s="81" t="str">
        <f>PivotTables!J334</f>
        <v/>
      </c>
      <c r="J338" s="82">
        <f>PivotTables!E334</f>
        <v>0</v>
      </c>
      <c r="K338" s="82" t="str">
        <f>IFERROR(VLOOKUP(I338,'Employee Listing'!$B$2:$J$77,6,FALSE),"")</f>
        <v/>
      </c>
      <c r="L338" s="81">
        <f>PivotTables!F334</f>
        <v>0</v>
      </c>
      <c r="M338" s="81">
        <f>PivotTables!G334</f>
        <v>0</v>
      </c>
      <c r="N338" s="81">
        <f>PivotTables!H334</f>
        <v>0</v>
      </c>
      <c r="O338" s="83">
        <f>PivotTables!I334</f>
        <v>0</v>
      </c>
      <c r="P338" s="76" t="str">
        <f t="shared" si="6"/>
        <v>Yes</v>
      </c>
      <c r="Q338" s="76"/>
      <c r="R338" s="76"/>
      <c r="S338" s="76"/>
      <c r="T338" s="76"/>
      <c r="U338" s="76"/>
      <c r="V338" s="76"/>
    </row>
    <row r="339" spans="1:22" x14ac:dyDescent="0.35">
      <c r="A339" s="76"/>
      <c r="B339" s="76"/>
      <c r="C339" s="76"/>
      <c r="D339" s="76"/>
      <c r="E339" s="76"/>
      <c r="F339" s="76"/>
      <c r="G339" s="76"/>
      <c r="H339" s="76"/>
      <c r="I339" s="81" t="str">
        <f>PivotTables!J335</f>
        <v/>
      </c>
      <c r="J339" s="82">
        <f>PivotTables!E335</f>
        <v>0</v>
      </c>
      <c r="K339" s="82" t="str">
        <f>IFERROR(VLOOKUP(I339,'Employee Listing'!$B$2:$J$77,6,FALSE),"")</f>
        <v/>
      </c>
      <c r="L339" s="81">
        <f>PivotTables!F335</f>
        <v>0</v>
      </c>
      <c r="M339" s="81">
        <f>PivotTables!G335</f>
        <v>0</v>
      </c>
      <c r="N339" s="81">
        <f>PivotTables!H335</f>
        <v>0</v>
      </c>
      <c r="O339" s="83">
        <f>PivotTables!I335</f>
        <v>0</v>
      </c>
      <c r="P339" s="76" t="str">
        <f t="shared" si="6"/>
        <v>Yes</v>
      </c>
      <c r="Q339" s="76"/>
      <c r="R339" s="76"/>
      <c r="S339" s="76"/>
      <c r="T339" s="76"/>
      <c r="U339" s="76"/>
      <c r="V339" s="76"/>
    </row>
    <row r="340" spans="1:22" x14ac:dyDescent="0.35">
      <c r="A340" s="76"/>
      <c r="B340" s="76"/>
      <c r="C340" s="76"/>
      <c r="D340" s="76"/>
      <c r="E340" s="76"/>
      <c r="F340" s="76"/>
      <c r="G340" s="76"/>
      <c r="H340" s="76"/>
      <c r="I340" s="81" t="str">
        <f>PivotTables!J336</f>
        <v/>
      </c>
      <c r="J340" s="82">
        <f>PivotTables!E336</f>
        <v>0</v>
      </c>
      <c r="K340" s="82" t="str">
        <f>IFERROR(VLOOKUP(I340,'Employee Listing'!$B$2:$J$77,6,FALSE),"")</f>
        <v/>
      </c>
      <c r="L340" s="81">
        <f>PivotTables!F336</f>
        <v>0</v>
      </c>
      <c r="M340" s="81">
        <f>PivotTables!G336</f>
        <v>0</v>
      </c>
      <c r="N340" s="81">
        <f>PivotTables!H336</f>
        <v>0</v>
      </c>
      <c r="O340" s="83">
        <f>PivotTables!I336</f>
        <v>0</v>
      </c>
      <c r="P340" s="76" t="str">
        <f t="shared" si="6"/>
        <v>Yes</v>
      </c>
      <c r="Q340" s="76"/>
      <c r="R340" s="76"/>
      <c r="S340" s="76"/>
      <c r="T340" s="76"/>
      <c r="U340" s="76"/>
      <c r="V340" s="76"/>
    </row>
    <row r="341" spans="1:22" x14ac:dyDescent="0.35">
      <c r="A341" s="76"/>
      <c r="B341" s="76"/>
      <c r="C341" s="76"/>
      <c r="D341" s="76"/>
      <c r="E341" s="76"/>
      <c r="F341" s="76"/>
      <c r="G341" s="76"/>
      <c r="H341" s="76"/>
      <c r="I341" s="81" t="str">
        <f>PivotTables!J337</f>
        <v/>
      </c>
      <c r="J341" s="82">
        <f>PivotTables!E337</f>
        <v>0</v>
      </c>
      <c r="K341" s="82" t="str">
        <f>IFERROR(VLOOKUP(I341,'Employee Listing'!$B$2:$J$77,6,FALSE),"")</f>
        <v/>
      </c>
      <c r="L341" s="81">
        <f>PivotTables!F337</f>
        <v>0</v>
      </c>
      <c r="M341" s="81">
        <f>PivotTables!G337</f>
        <v>0</v>
      </c>
      <c r="N341" s="81">
        <f>PivotTables!H337</f>
        <v>0</v>
      </c>
      <c r="O341" s="83">
        <f>PivotTables!I337</f>
        <v>0</v>
      </c>
      <c r="P341" s="76" t="str">
        <f t="shared" si="6"/>
        <v>Yes</v>
      </c>
      <c r="Q341" s="76"/>
      <c r="R341" s="76"/>
      <c r="S341" s="76"/>
      <c r="T341" s="76"/>
      <c r="U341" s="76"/>
      <c r="V341" s="76"/>
    </row>
    <row r="342" spans="1:22" x14ac:dyDescent="0.35">
      <c r="A342" s="76"/>
      <c r="B342" s="76"/>
      <c r="C342" s="76"/>
      <c r="D342" s="76"/>
      <c r="E342" s="76"/>
      <c r="F342" s="76"/>
      <c r="G342" s="76"/>
      <c r="H342" s="76"/>
      <c r="I342" s="81" t="str">
        <f>PivotTables!J338</f>
        <v/>
      </c>
      <c r="J342" s="82">
        <f>PivotTables!E338</f>
        <v>0</v>
      </c>
      <c r="K342" s="82" t="str">
        <f>IFERROR(VLOOKUP(I342,'Employee Listing'!$B$2:$J$77,6,FALSE),"")</f>
        <v/>
      </c>
      <c r="L342" s="81">
        <f>PivotTables!F338</f>
        <v>0</v>
      </c>
      <c r="M342" s="81">
        <f>PivotTables!G338</f>
        <v>0</v>
      </c>
      <c r="N342" s="81">
        <f>PivotTables!H338</f>
        <v>0</v>
      </c>
      <c r="O342" s="83">
        <f>PivotTables!I338</f>
        <v>0</v>
      </c>
      <c r="P342" s="76" t="str">
        <f t="shared" si="6"/>
        <v>Yes</v>
      </c>
      <c r="Q342" s="76"/>
      <c r="R342" s="76"/>
      <c r="S342" s="76"/>
      <c r="T342" s="76"/>
      <c r="U342" s="76"/>
      <c r="V342" s="76"/>
    </row>
    <row r="343" spans="1:22" x14ac:dyDescent="0.35">
      <c r="A343" s="76"/>
      <c r="B343" s="76"/>
      <c r="C343" s="76"/>
      <c r="D343" s="76"/>
      <c r="E343" s="76"/>
      <c r="F343" s="76"/>
      <c r="G343" s="76"/>
      <c r="H343" s="76"/>
      <c r="I343" s="81" t="str">
        <f>PivotTables!J339</f>
        <v/>
      </c>
      <c r="J343" s="82">
        <f>PivotTables!E339</f>
        <v>0</v>
      </c>
      <c r="K343" s="82" t="str">
        <f>IFERROR(VLOOKUP(I343,'Employee Listing'!$B$2:$J$77,6,FALSE),"")</f>
        <v/>
      </c>
      <c r="L343" s="81">
        <f>PivotTables!F339</f>
        <v>0</v>
      </c>
      <c r="M343" s="81">
        <f>PivotTables!G339</f>
        <v>0</v>
      </c>
      <c r="N343" s="81">
        <f>PivotTables!H339</f>
        <v>0</v>
      </c>
      <c r="O343" s="83">
        <f>PivotTables!I339</f>
        <v>0</v>
      </c>
      <c r="P343" s="76" t="str">
        <f t="shared" si="6"/>
        <v>Yes</v>
      </c>
      <c r="Q343" s="76"/>
      <c r="R343" s="76"/>
      <c r="S343" s="76"/>
      <c r="T343" s="76"/>
      <c r="U343" s="76"/>
      <c r="V343" s="76"/>
    </row>
    <row r="344" spans="1:22" x14ac:dyDescent="0.35">
      <c r="A344" s="76"/>
      <c r="B344" s="76"/>
      <c r="C344" s="76"/>
      <c r="D344" s="76"/>
      <c r="E344" s="76"/>
      <c r="F344" s="76"/>
      <c r="G344" s="76"/>
      <c r="H344" s="76"/>
      <c r="I344" s="81" t="str">
        <f>PivotTables!J340</f>
        <v/>
      </c>
      <c r="J344" s="82">
        <f>PivotTables!E340</f>
        <v>0</v>
      </c>
      <c r="K344" s="82" t="str">
        <f>IFERROR(VLOOKUP(I344,'Employee Listing'!$B$2:$J$77,6,FALSE),"")</f>
        <v/>
      </c>
      <c r="L344" s="81">
        <f>PivotTables!F340</f>
        <v>0</v>
      </c>
      <c r="M344" s="81">
        <f>PivotTables!G340</f>
        <v>0</v>
      </c>
      <c r="N344" s="81">
        <f>PivotTables!H340</f>
        <v>0</v>
      </c>
      <c r="O344" s="83">
        <f>PivotTables!I340</f>
        <v>0</v>
      </c>
      <c r="P344" s="76" t="str">
        <f t="shared" si="6"/>
        <v>Yes</v>
      </c>
      <c r="Q344" s="76"/>
      <c r="R344" s="76"/>
      <c r="S344" s="76"/>
      <c r="T344" s="76"/>
      <c r="U344" s="76"/>
      <c r="V344" s="76"/>
    </row>
    <row r="345" spans="1:22" x14ac:dyDescent="0.35">
      <c r="A345" s="76"/>
      <c r="B345" s="76"/>
      <c r="C345" s="76"/>
      <c r="D345" s="76"/>
      <c r="E345" s="76"/>
      <c r="F345" s="76"/>
      <c r="G345" s="76"/>
      <c r="H345" s="76"/>
      <c r="I345" s="81" t="str">
        <f>PivotTables!J341</f>
        <v/>
      </c>
      <c r="J345" s="82">
        <f>PivotTables!E341</f>
        <v>0</v>
      </c>
      <c r="K345" s="82" t="str">
        <f>IFERROR(VLOOKUP(I345,'Employee Listing'!$B$2:$J$77,6,FALSE),"")</f>
        <v/>
      </c>
      <c r="L345" s="81">
        <f>PivotTables!F341</f>
        <v>0</v>
      </c>
      <c r="M345" s="81">
        <f>PivotTables!G341</f>
        <v>0</v>
      </c>
      <c r="N345" s="81">
        <f>PivotTables!H341</f>
        <v>0</v>
      </c>
      <c r="O345" s="83">
        <f>PivotTables!I341</f>
        <v>0</v>
      </c>
      <c r="P345" s="76" t="str">
        <f t="shared" si="6"/>
        <v>Yes</v>
      </c>
      <c r="Q345" s="76"/>
      <c r="R345" s="76"/>
      <c r="S345" s="76"/>
      <c r="T345" s="76"/>
      <c r="U345" s="76"/>
      <c r="V345" s="76"/>
    </row>
    <row r="346" spans="1:22" x14ac:dyDescent="0.35">
      <c r="A346" s="76"/>
      <c r="B346" s="76"/>
      <c r="C346" s="76"/>
      <c r="D346" s="76"/>
      <c r="E346" s="76"/>
      <c r="F346" s="76"/>
      <c r="G346" s="76"/>
      <c r="H346" s="76"/>
      <c r="I346" s="81" t="str">
        <f>PivotTables!J342</f>
        <v/>
      </c>
      <c r="J346" s="82">
        <f>PivotTables!E342</f>
        <v>0</v>
      </c>
      <c r="K346" s="82" t="str">
        <f>IFERROR(VLOOKUP(I346,'Employee Listing'!$B$2:$J$77,6,FALSE),"")</f>
        <v/>
      </c>
      <c r="L346" s="81">
        <f>PivotTables!F342</f>
        <v>0</v>
      </c>
      <c r="M346" s="81">
        <f>PivotTables!G342</f>
        <v>0</v>
      </c>
      <c r="N346" s="81">
        <f>PivotTables!H342</f>
        <v>0</v>
      </c>
      <c r="O346" s="83">
        <f>PivotTables!I342</f>
        <v>0</v>
      </c>
      <c r="P346" s="76" t="str">
        <f t="shared" si="6"/>
        <v>Yes</v>
      </c>
      <c r="Q346" s="76"/>
      <c r="R346" s="76"/>
      <c r="S346" s="76"/>
      <c r="T346" s="76"/>
      <c r="U346" s="76"/>
      <c r="V346" s="76"/>
    </row>
    <row r="347" spans="1:22" x14ac:dyDescent="0.35">
      <c r="A347" s="76"/>
      <c r="B347" s="76"/>
      <c r="C347" s="76"/>
      <c r="D347" s="76"/>
      <c r="E347" s="76"/>
      <c r="F347" s="76"/>
      <c r="G347" s="76"/>
      <c r="H347" s="76"/>
      <c r="I347" s="81" t="str">
        <f>PivotTables!J343</f>
        <v/>
      </c>
      <c r="J347" s="82">
        <f>PivotTables!E343</f>
        <v>0</v>
      </c>
      <c r="K347" s="82" t="str">
        <f>IFERROR(VLOOKUP(I347,'Employee Listing'!$B$2:$J$77,6,FALSE),"")</f>
        <v/>
      </c>
      <c r="L347" s="81">
        <f>PivotTables!F343</f>
        <v>0</v>
      </c>
      <c r="M347" s="81">
        <f>PivotTables!G343</f>
        <v>0</v>
      </c>
      <c r="N347" s="81">
        <f>PivotTables!H343</f>
        <v>0</v>
      </c>
      <c r="O347" s="83">
        <f>PivotTables!I343</f>
        <v>0</v>
      </c>
      <c r="P347" s="76" t="str">
        <f t="shared" si="6"/>
        <v>Yes</v>
      </c>
      <c r="Q347" s="76"/>
      <c r="R347" s="76"/>
      <c r="S347" s="76"/>
      <c r="T347" s="76"/>
      <c r="U347" s="76"/>
      <c r="V347" s="76"/>
    </row>
    <row r="348" spans="1:22" x14ac:dyDescent="0.35">
      <c r="A348" s="76"/>
      <c r="B348" s="76"/>
      <c r="C348" s="76"/>
      <c r="D348" s="76"/>
      <c r="E348" s="76"/>
      <c r="F348" s="76"/>
      <c r="G348" s="76"/>
      <c r="H348" s="76"/>
      <c r="I348" s="81" t="str">
        <f>PivotTables!J344</f>
        <v/>
      </c>
      <c r="J348" s="82">
        <f>PivotTables!E344</f>
        <v>0</v>
      </c>
      <c r="K348" s="82" t="str">
        <f>IFERROR(VLOOKUP(I348,'Employee Listing'!$B$2:$J$77,6,FALSE),"")</f>
        <v/>
      </c>
      <c r="L348" s="81">
        <f>PivotTables!F344</f>
        <v>0</v>
      </c>
      <c r="M348" s="81">
        <f>PivotTables!G344</f>
        <v>0</v>
      </c>
      <c r="N348" s="81">
        <f>PivotTables!H344</f>
        <v>0</v>
      </c>
      <c r="O348" s="83">
        <f>PivotTables!I344</f>
        <v>0</v>
      </c>
      <c r="P348" s="76" t="str">
        <f t="shared" si="6"/>
        <v>Yes</v>
      </c>
      <c r="Q348" s="76"/>
      <c r="R348" s="76"/>
      <c r="S348" s="76"/>
      <c r="T348" s="76"/>
      <c r="U348" s="76"/>
      <c r="V348" s="76"/>
    </row>
    <row r="349" spans="1:22" x14ac:dyDescent="0.35">
      <c r="A349" s="76"/>
      <c r="B349" s="76"/>
      <c r="C349" s="76"/>
      <c r="D349" s="76"/>
      <c r="E349" s="76"/>
      <c r="F349" s="76"/>
      <c r="G349" s="76"/>
      <c r="H349" s="76"/>
      <c r="I349" s="81" t="str">
        <f>PivotTables!J345</f>
        <v/>
      </c>
      <c r="J349" s="82">
        <f>PivotTables!E345</f>
        <v>0</v>
      </c>
      <c r="K349" s="82" t="str">
        <f>IFERROR(VLOOKUP(I349,'Employee Listing'!$B$2:$J$77,6,FALSE),"")</f>
        <v/>
      </c>
      <c r="L349" s="81">
        <f>PivotTables!F345</f>
        <v>0</v>
      </c>
      <c r="M349" s="81">
        <f>PivotTables!G345</f>
        <v>0</v>
      </c>
      <c r="N349" s="81">
        <f>PivotTables!H345</f>
        <v>0</v>
      </c>
      <c r="O349" s="83">
        <f>PivotTables!I345</f>
        <v>0</v>
      </c>
      <c r="P349" s="76" t="str">
        <f t="shared" si="6"/>
        <v>Yes</v>
      </c>
      <c r="Q349" s="76"/>
      <c r="R349" s="76"/>
      <c r="S349" s="76"/>
      <c r="T349" s="76"/>
      <c r="U349" s="76"/>
      <c r="V349" s="76"/>
    </row>
    <row r="350" spans="1:22" x14ac:dyDescent="0.35">
      <c r="A350" s="76"/>
      <c r="B350" s="76"/>
      <c r="C350" s="76"/>
      <c r="D350" s="76"/>
      <c r="E350" s="76"/>
      <c r="F350" s="76"/>
      <c r="G350" s="76"/>
      <c r="H350" s="76"/>
      <c r="I350" s="81" t="str">
        <f>PivotTables!J346</f>
        <v/>
      </c>
      <c r="J350" s="82">
        <f>PivotTables!E346</f>
        <v>0</v>
      </c>
      <c r="K350" s="82" t="str">
        <f>IFERROR(VLOOKUP(I350,'Employee Listing'!$B$2:$J$77,6,FALSE),"")</f>
        <v/>
      </c>
      <c r="L350" s="81">
        <f>PivotTables!F346</f>
        <v>0</v>
      </c>
      <c r="M350" s="81">
        <f>PivotTables!G346</f>
        <v>0</v>
      </c>
      <c r="N350" s="81">
        <f>PivotTables!H346</f>
        <v>0</v>
      </c>
      <c r="O350" s="83">
        <f>PivotTables!I346</f>
        <v>0</v>
      </c>
      <c r="P350" s="76" t="str">
        <f t="shared" si="6"/>
        <v>Yes</v>
      </c>
      <c r="Q350" s="76"/>
      <c r="R350" s="76"/>
      <c r="S350" s="76"/>
      <c r="T350" s="76"/>
      <c r="U350" s="76"/>
      <c r="V350" s="76"/>
    </row>
    <row r="351" spans="1:22" x14ac:dyDescent="0.35">
      <c r="A351" s="76"/>
      <c r="B351" s="76"/>
      <c r="C351" s="76"/>
      <c r="D351" s="76"/>
      <c r="E351" s="76"/>
      <c r="F351" s="76"/>
      <c r="G351" s="76"/>
      <c r="H351" s="76"/>
      <c r="I351" s="81" t="str">
        <f>PivotTables!J347</f>
        <v/>
      </c>
      <c r="J351" s="82">
        <f>PivotTables!E347</f>
        <v>0</v>
      </c>
      <c r="K351" s="82" t="str">
        <f>IFERROR(VLOOKUP(I351,'Employee Listing'!$B$2:$J$77,6,FALSE),"")</f>
        <v/>
      </c>
      <c r="L351" s="81">
        <f>PivotTables!F347</f>
        <v>0</v>
      </c>
      <c r="M351" s="81">
        <f>PivotTables!G347</f>
        <v>0</v>
      </c>
      <c r="N351" s="81">
        <f>PivotTables!H347</f>
        <v>0</v>
      </c>
      <c r="O351" s="83">
        <f>PivotTables!I347</f>
        <v>0</v>
      </c>
      <c r="P351" s="76" t="str">
        <f t="shared" si="6"/>
        <v>Yes</v>
      </c>
      <c r="Q351" s="76"/>
      <c r="R351" s="76"/>
      <c r="S351" s="76"/>
      <c r="T351" s="76"/>
      <c r="U351" s="76"/>
      <c r="V351" s="76"/>
    </row>
    <row r="352" spans="1:22" x14ac:dyDescent="0.35">
      <c r="A352" s="76"/>
      <c r="B352" s="76"/>
      <c r="C352" s="76"/>
      <c r="D352" s="76"/>
      <c r="E352" s="76"/>
      <c r="F352" s="76"/>
      <c r="G352" s="76"/>
      <c r="H352" s="76"/>
      <c r="I352" s="81" t="str">
        <f>PivotTables!J348</f>
        <v/>
      </c>
      <c r="J352" s="82">
        <f>PivotTables!E348</f>
        <v>0</v>
      </c>
      <c r="K352" s="82" t="str">
        <f>IFERROR(VLOOKUP(I352,'Employee Listing'!$B$2:$J$77,6,FALSE),"")</f>
        <v/>
      </c>
      <c r="L352" s="81">
        <f>PivotTables!F348</f>
        <v>0</v>
      </c>
      <c r="M352" s="81">
        <f>PivotTables!G348</f>
        <v>0</v>
      </c>
      <c r="N352" s="81">
        <f>PivotTables!H348</f>
        <v>0</v>
      </c>
      <c r="O352" s="83">
        <f>PivotTables!I348</f>
        <v>0</v>
      </c>
      <c r="P352" s="76" t="str">
        <f t="shared" si="6"/>
        <v>Yes</v>
      </c>
      <c r="Q352" s="76"/>
      <c r="R352" s="76"/>
      <c r="S352" s="76"/>
      <c r="T352" s="76"/>
      <c r="U352" s="76"/>
      <c r="V352" s="76"/>
    </row>
    <row r="353" spans="1:22" x14ac:dyDescent="0.35">
      <c r="A353" s="76"/>
      <c r="B353" s="76"/>
      <c r="C353" s="76"/>
      <c r="D353" s="76"/>
      <c r="E353" s="76"/>
      <c r="F353" s="76"/>
      <c r="G353" s="76"/>
      <c r="H353" s="76"/>
      <c r="I353" s="81" t="str">
        <f>PivotTables!J349</f>
        <v/>
      </c>
      <c r="J353" s="82">
        <f>PivotTables!E349</f>
        <v>0</v>
      </c>
      <c r="K353" s="82" t="str">
        <f>IFERROR(VLOOKUP(I353,'Employee Listing'!$B$2:$J$77,6,FALSE),"")</f>
        <v/>
      </c>
      <c r="L353" s="81">
        <f>PivotTables!F349</f>
        <v>0</v>
      </c>
      <c r="M353" s="81">
        <f>PivotTables!G349</f>
        <v>0</v>
      </c>
      <c r="N353" s="81">
        <f>PivotTables!H349</f>
        <v>0</v>
      </c>
      <c r="O353" s="83">
        <f>PivotTables!I349</f>
        <v>0</v>
      </c>
      <c r="P353" s="76" t="str">
        <f t="shared" si="6"/>
        <v>Yes</v>
      </c>
      <c r="Q353" s="76"/>
      <c r="R353" s="76"/>
      <c r="S353" s="76"/>
      <c r="T353" s="76"/>
      <c r="U353" s="76"/>
      <c r="V353" s="76"/>
    </row>
    <row r="354" spans="1:22" x14ac:dyDescent="0.35">
      <c r="A354" s="76"/>
      <c r="B354" s="76"/>
      <c r="C354" s="76"/>
      <c r="D354" s="76"/>
      <c r="E354" s="76"/>
      <c r="F354" s="76"/>
      <c r="G354" s="76"/>
      <c r="H354" s="76"/>
      <c r="I354" s="81" t="str">
        <f>PivotTables!J350</f>
        <v/>
      </c>
      <c r="J354" s="82">
        <f>PivotTables!E350</f>
        <v>0</v>
      </c>
      <c r="K354" s="82" t="str">
        <f>IFERROR(VLOOKUP(I354,'Employee Listing'!$B$2:$J$77,6,FALSE),"")</f>
        <v/>
      </c>
      <c r="L354" s="81">
        <f>PivotTables!F350</f>
        <v>0</v>
      </c>
      <c r="M354" s="81">
        <f>PivotTables!G350</f>
        <v>0</v>
      </c>
      <c r="N354" s="81">
        <f>PivotTables!H350</f>
        <v>0</v>
      </c>
      <c r="O354" s="83">
        <f>PivotTables!I350</f>
        <v>0</v>
      </c>
      <c r="P354" s="76" t="str">
        <f t="shared" si="6"/>
        <v>Yes</v>
      </c>
      <c r="Q354" s="76"/>
      <c r="R354" s="76"/>
      <c r="S354" s="76"/>
      <c r="T354" s="76"/>
      <c r="U354" s="76"/>
      <c r="V354" s="76"/>
    </row>
    <row r="355" spans="1:22" x14ac:dyDescent="0.35">
      <c r="A355" s="76"/>
      <c r="B355" s="76"/>
      <c r="C355" s="76"/>
      <c r="D355" s="76"/>
      <c r="E355" s="76"/>
      <c r="F355" s="76"/>
      <c r="G355" s="76"/>
      <c r="H355" s="76"/>
      <c r="I355" s="81" t="str">
        <f>PivotTables!J351</f>
        <v/>
      </c>
      <c r="J355" s="82">
        <f>PivotTables!E351</f>
        <v>0</v>
      </c>
      <c r="K355" s="82" t="str">
        <f>IFERROR(VLOOKUP(I355,'Employee Listing'!$B$2:$J$77,6,FALSE),"")</f>
        <v/>
      </c>
      <c r="L355" s="81">
        <f>PivotTables!F351</f>
        <v>0</v>
      </c>
      <c r="M355" s="81">
        <f>PivotTables!G351</f>
        <v>0</v>
      </c>
      <c r="N355" s="81">
        <f>PivotTables!H351</f>
        <v>0</v>
      </c>
      <c r="O355" s="83">
        <f>PivotTables!I351</f>
        <v>0</v>
      </c>
      <c r="P355" s="76" t="str">
        <f t="shared" si="6"/>
        <v>Yes</v>
      </c>
      <c r="Q355" s="76"/>
      <c r="R355" s="76"/>
      <c r="S355" s="76"/>
      <c r="T355" s="76"/>
      <c r="U355" s="76"/>
      <c r="V355" s="76"/>
    </row>
    <row r="356" spans="1:22" x14ac:dyDescent="0.35">
      <c r="A356" s="76"/>
      <c r="B356" s="76"/>
      <c r="C356" s="76"/>
      <c r="D356" s="76"/>
      <c r="E356" s="76"/>
      <c r="F356" s="76"/>
      <c r="G356" s="76"/>
      <c r="H356" s="76"/>
      <c r="I356" s="81" t="str">
        <f>PivotTables!J352</f>
        <v/>
      </c>
      <c r="J356" s="82">
        <f>PivotTables!E352</f>
        <v>0</v>
      </c>
      <c r="K356" s="82" t="str">
        <f>IFERROR(VLOOKUP(I356,'Employee Listing'!$B$2:$J$77,6,FALSE),"")</f>
        <v/>
      </c>
      <c r="L356" s="81">
        <f>PivotTables!F352</f>
        <v>0</v>
      </c>
      <c r="M356" s="81">
        <f>PivotTables!G352</f>
        <v>0</v>
      </c>
      <c r="N356" s="81">
        <f>PivotTables!H352</f>
        <v>0</v>
      </c>
      <c r="O356" s="83">
        <f>PivotTables!I352</f>
        <v>0</v>
      </c>
      <c r="P356" s="76" t="str">
        <f t="shared" si="6"/>
        <v>Yes</v>
      </c>
      <c r="Q356" s="76"/>
      <c r="R356" s="76"/>
      <c r="S356" s="76"/>
      <c r="T356" s="76"/>
      <c r="U356" s="76"/>
      <c r="V356" s="76"/>
    </row>
    <row r="357" spans="1:22" x14ac:dyDescent="0.35">
      <c r="A357" s="76"/>
      <c r="B357" s="76"/>
      <c r="C357" s="76"/>
      <c r="D357" s="76"/>
      <c r="E357" s="76"/>
      <c r="F357" s="76"/>
      <c r="G357" s="76"/>
      <c r="H357" s="76"/>
      <c r="I357" s="81" t="str">
        <f>PivotTables!J353</f>
        <v/>
      </c>
      <c r="J357" s="82">
        <f>PivotTables!E353</f>
        <v>0</v>
      </c>
      <c r="K357" s="82" t="str">
        <f>IFERROR(VLOOKUP(I357,'Employee Listing'!$B$2:$J$77,6,FALSE),"")</f>
        <v/>
      </c>
      <c r="L357" s="81">
        <f>PivotTables!F353</f>
        <v>0</v>
      </c>
      <c r="M357" s="81">
        <f>PivotTables!G353</f>
        <v>0</v>
      </c>
      <c r="N357" s="81">
        <f>PivotTables!H353</f>
        <v>0</v>
      </c>
      <c r="O357" s="83">
        <f>PivotTables!I353</f>
        <v>0</v>
      </c>
      <c r="P357" s="76" t="str">
        <f t="shared" si="6"/>
        <v>Yes</v>
      </c>
      <c r="Q357" s="76"/>
      <c r="R357" s="76"/>
      <c r="S357" s="76"/>
      <c r="T357" s="76"/>
      <c r="U357" s="76"/>
      <c r="V357" s="76"/>
    </row>
    <row r="358" spans="1:22" x14ac:dyDescent="0.35">
      <c r="A358" s="76"/>
      <c r="B358" s="76"/>
      <c r="C358" s="76"/>
      <c r="D358" s="76"/>
      <c r="E358" s="76"/>
      <c r="F358" s="76"/>
      <c r="G358" s="76"/>
      <c r="H358" s="76"/>
      <c r="I358" s="81" t="str">
        <f>PivotTables!J354</f>
        <v/>
      </c>
      <c r="J358" s="82">
        <f>PivotTables!E354</f>
        <v>0</v>
      </c>
      <c r="K358" s="82" t="str">
        <f>IFERROR(VLOOKUP(I358,'Employee Listing'!$B$2:$J$77,6,FALSE),"")</f>
        <v/>
      </c>
      <c r="L358" s="81">
        <f>PivotTables!F354</f>
        <v>0</v>
      </c>
      <c r="M358" s="81">
        <f>PivotTables!G354</f>
        <v>0</v>
      </c>
      <c r="N358" s="81">
        <f>PivotTables!H354</f>
        <v>0</v>
      </c>
      <c r="O358" s="83">
        <f>PivotTables!I354</f>
        <v>0</v>
      </c>
      <c r="P358" s="76" t="str">
        <f t="shared" si="6"/>
        <v>Yes</v>
      </c>
      <c r="Q358" s="76"/>
      <c r="R358" s="76"/>
      <c r="S358" s="76"/>
      <c r="T358" s="76"/>
      <c r="U358" s="76"/>
      <c r="V358" s="76"/>
    </row>
    <row r="359" spans="1:22" x14ac:dyDescent="0.35">
      <c r="A359" s="76"/>
      <c r="B359" s="76"/>
      <c r="C359" s="76"/>
      <c r="D359" s="76"/>
      <c r="E359" s="76"/>
      <c r="F359" s="76"/>
      <c r="G359" s="76"/>
      <c r="H359" s="76"/>
      <c r="I359" s="81" t="str">
        <f>PivotTables!J355</f>
        <v/>
      </c>
      <c r="J359" s="82">
        <f>PivotTables!E355</f>
        <v>0</v>
      </c>
      <c r="K359" s="82" t="str">
        <f>IFERROR(VLOOKUP(I359,'Employee Listing'!$B$2:$J$77,6,FALSE),"")</f>
        <v/>
      </c>
      <c r="L359" s="81">
        <f>PivotTables!F355</f>
        <v>0</v>
      </c>
      <c r="M359" s="81">
        <f>PivotTables!G355</f>
        <v>0</v>
      </c>
      <c r="N359" s="81">
        <f>PivotTables!H355</f>
        <v>0</v>
      </c>
      <c r="O359" s="83">
        <f>PivotTables!I355</f>
        <v>0</v>
      </c>
      <c r="P359" s="76" t="str">
        <f t="shared" si="6"/>
        <v>Yes</v>
      </c>
      <c r="Q359" s="76"/>
      <c r="R359" s="76"/>
      <c r="S359" s="76"/>
      <c r="T359" s="76"/>
      <c r="U359" s="76"/>
      <c r="V359" s="76"/>
    </row>
    <row r="360" spans="1:22" x14ac:dyDescent="0.35">
      <c r="A360" s="76"/>
      <c r="B360" s="76"/>
      <c r="C360" s="76"/>
      <c r="D360" s="76"/>
      <c r="E360" s="76"/>
      <c r="F360" s="76"/>
      <c r="G360" s="76"/>
      <c r="H360" s="76"/>
      <c r="I360" s="81" t="str">
        <f>PivotTables!J356</f>
        <v/>
      </c>
      <c r="J360" s="82">
        <f>PivotTables!E356</f>
        <v>0</v>
      </c>
      <c r="K360" s="82" t="str">
        <f>IFERROR(VLOOKUP(I360,'Employee Listing'!$B$2:$J$77,6,FALSE),"")</f>
        <v/>
      </c>
      <c r="L360" s="81">
        <f>PivotTables!F356</f>
        <v>0</v>
      </c>
      <c r="M360" s="81">
        <f>PivotTables!G356</f>
        <v>0</v>
      </c>
      <c r="N360" s="81">
        <f>PivotTables!H356</f>
        <v>0</v>
      </c>
      <c r="O360" s="83">
        <f>PivotTables!I356</f>
        <v>0</v>
      </c>
      <c r="P360" s="76" t="str">
        <f t="shared" si="6"/>
        <v>Yes</v>
      </c>
      <c r="Q360" s="76"/>
      <c r="R360" s="76"/>
      <c r="S360" s="76"/>
      <c r="T360" s="76"/>
      <c r="U360" s="76"/>
      <c r="V360" s="76"/>
    </row>
    <row r="361" spans="1:22" x14ac:dyDescent="0.35">
      <c r="A361" s="76"/>
      <c r="B361" s="76"/>
      <c r="C361" s="76"/>
      <c r="D361" s="76"/>
      <c r="E361" s="76"/>
      <c r="F361" s="76"/>
      <c r="G361" s="76"/>
      <c r="H361" s="76"/>
      <c r="I361" s="81" t="str">
        <f>PivotTables!J357</f>
        <v/>
      </c>
      <c r="J361" s="82">
        <f>PivotTables!E357</f>
        <v>0</v>
      </c>
      <c r="K361" s="82" t="str">
        <f>IFERROR(VLOOKUP(I361,'Employee Listing'!$B$2:$J$77,6,FALSE),"")</f>
        <v/>
      </c>
      <c r="L361" s="81">
        <f>PivotTables!F357</f>
        <v>0</v>
      </c>
      <c r="M361" s="81">
        <f>PivotTables!G357</f>
        <v>0</v>
      </c>
      <c r="N361" s="81">
        <f>PivotTables!H357</f>
        <v>0</v>
      </c>
      <c r="O361" s="83">
        <f>PivotTables!I357</f>
        <v>0</v>
      </c>
      <c r="P361" s="76" t="str">
        <f t="shared" si="6"/>
        <v>Yes</v>
      </c>
      <c r="Q361" s="76"/>
      <c r="R361" s="76"/>
      <c r="S361" s="76"/>
      <c r="T361" s="76"/>
      <c r="U361" s="76"/>
      <c r="V361" s="76"/>
    </row>
    <row r="362" spans="1:22" x14ac:dyDescent="0.35">
      <c r="A362" s="76"/>
      <c r="B362" s="76"/>
      <c r="C362" s="76"/>
      <c r="D362" s="76"/>
      <c r="E362" s="76"/>
      <c r="F362" s="76"/>
      <c r="G362" s="76"/>
      <c r="H362" s="76"/>
      <c r="I362" s="81" t="str">
        <f>PivotTables!J358</f>
        <v/>
      </c>
      <c r="J362" s="82">
        <f>PivotTables!E358</f>
        <v>0</v>
      </c>
      <c r="K362" s="82" t="str">
        <f>IFERROR(VLOOKUP(I362,'Employee Listing'!$B$2:$J$77,6,FALSE),"")</f>
        <v/>
      </c>
      <c r="L362" s="81">
        <f>PivotTables!F358</f>
        <v>0</v>
      </c>
      <c r="M362" s="81">
        <f>PivotTables!G358</f>
        <v>0</v>
      </c>
      <c r="N362" s="81">
        <f>PivotTables!H358</f>
        <v>0</v>
      </c>
      <c r="O362" s="83">
        <f>PivotTables!I358</f>
        <v>0</v>
      </c>
      <c r="P362" s="76" t="str">
        <f t="shared" si="6"/>
        <v>Yes</v>
      </c>
      <c r="Q362" s="76"/>
      <c r="R362" s="76"/>
      <c r="S362" s="76"/>
      <c r="T362" s="76"/>
      <c r="U362" s="76"/>
      <c r="V362" s="76"/>
    </row>
    <row r="363" spans="1:22" x14ac:dyDescent="0.35">
      <c r="A363" s="76"/>
      <c r="B363" s="76"/>
      <c r="C363" s="76"/>
      <c r="D363" s="76"/>
      <c r="E363" s="76"/>
      <c r="F363" s="76"/>
      <c r="G363" s="76"/>
      <c r="H363" s="76"/>
      <c r="I363" s="81" t="str">
        <f>PivotTables!J359</f>
        <v/>
      </c>
      <c r="J363" s="82">
        <f>PivotTables!E359</f>
        <v>0</v>
      </c>
      <c r="K363" s="82" t="str">
        <f>IFERROR(VLOOKUP(I363,'Employee Listing'!$B$2:$J$77,6,FALSE),"")</f>
        <v/>
      </c>
      <c r="L363" s="81">
        <f>PivotTables!F359</f>
        <v>0</v>
      </c>
      <c r="M363" s="81">
        <f>PivotTables!G359</f>
        <v>0</v>
      </c>
      <c r="N363" s="81">
        <f>PivotTables!H359</f>
        <v>0</v>
      </c>
      <c r="O363" s="83">
        <f>PivotTables!I359</f>
        <v>0</v>
      </c>
      <c r="P363" s="76" t="str">
        <f t="shared" si="6"/>
        <v>Yes</v>
      </c>
      <c r="Q363" s="76"/>
      <c r="R363" s="76"/>
      <c r="S363" s="76"/>
      <c r="T363" s="76"/>
      <c r="U363" s="76"/>
      <c r="V363" s="76"/>
    </row>
    <row r="364" spans="1:22" x14ac:dyDescent="0.35">
      <c r="A364" s="76"/>
      <c r="B364" s="76"/>
      <c r="C364" s="76"/>
      <c r="D364" s="76"/>
      <c r="E364" s="76"/>
      <c r="F364" s="76"/>
      <c r="G364" s="76"/>
      <c r="H364" s="76"/>
      <c r="I364" s="81" t="str">
        <f>PivotTables!J360</f>
        <v/>
      </c>
      <c r="J364" s="82">
        <f>PivotTables!E360</f>
        <v>0</v>
      </c>
      <c r="K364" s="82" t="str">
        <f>IFERROR(VLOOKUP(I364,'Employee Listing'!$B$2:$J$77,6,FALSE),"")</f>
        <v/>
      </c>
      <c r="L364" s="81">
        <f>PivotTables!F360</f>
        <v>0</v>
      </c>
      <c r="M364" s="81">
        <f>PivotTables!G360</f>
        <v>0</v>
      </c>
      <c r="N364" s="81">
        <f>PivotTables!H360</f>
        <v>0</v>
      </c>
      <c r="O364" s="83">
        <f>PivotTables!I360</f>
        <v>0</v>
      </c>
      <c r="P364" s="76" t="str">
        <f t="shared" si="6"/>
        <v>Yes</v>
      </c>
      <c r="Q364" s="76"/>
      <c r="R364" s="76"/>
      <c r="S364" s="76"/>
      <c r="T364" s="76"/>
      <c r="U364" s="76"/>
      <c r="V364" s="76"/>
    </row>
    <row r="365" spans="1:22" x14ac:dyDescent="0.35">
      <c r="A365" s="76"/>
      <c r="B365" s="76"/>
      <c r="C365" s="76"/>
      <c r="D365" s="76"/>
      <c r="E365" s="76"/>
      <c r="F365" s="76"/>
      <c r="G365" s="76"/>
      <c r="H365" s="76"/>
      <c r="I365" s="81" t="str">
        <f>PivotTables!J361</f>
        <v/>
      </c>
      <c r="J365" s="82">
        <f>PivotTables!E361</f>
        <v>0</v>
      </c>
      <c r="K365" s="82" t="str">
        <f>IFERROR(VLOOKUP(I365,'Employee Listing'!$B$2:$J$77,6,FALSE),"")</f>
        <v/>
      </c>
      <c r="L365" s="81">
        <f>PivotTables!F361</f>
        <v>0</v>
      </c>
      <c r="M365" s="81">
        <f>PivotTables!G361</f>
        <v>0</v>
      </c>
      <c r="N365" s="81">
        <f>PivotTables!H361</f>
        <v>0</v>
      </c>
      <c r="O365" s="83">
        <f>PivotTables!I361</f>
        <v>0</v>
      </c>
      <c r="P365" s="76" t="str">
        <f t="shared" si="6"/>
        <v>Yes</v>
      </c>
      <c r="Q365" s="76"/>
      <c r="R365" s="76"/>
      <c r="S365" s="76"/>
      <c r="T365" s="76"/>
      <c r="U365" s="76"/>
      <c r="V365" s="76"/>
    </row>
    <row r="366" spans="1:22" x14ac:dyDescent="0.35">
      <c r="A366" s="76"/>
      <c r="B366" s="76"/>
      <c r="C366" s="76"/>
      <c r="D366" s="76"/>
      <c r="E366" s="76"/>
      <c r="F366" s="76"/>
      <c r="G366" s="76"/>
      <c r="H366" s="76"/>
      <c r="I366" s="81" t="str">
        <f>PivotTables!J362</f>
        <v/>
      </c>
      <c r="J366" s="82">
        <f>PivotTables!E362</f>
        <v>0</v>
      </c>
      <c r="K366" s="82" t="str">
        <f>IFERROR(VLOOKUP(I366,'Employee Listing'!$B$2:$J$77,6,FALSE),"")</f>
        <v/>
      </c>
      <c r="L366" s="81">
        <f>PivotTables!F362</f>
        <v>0</v>
      </c>
      <c r="M366" s="81">
        <f>PivotTables!G362</f>
        <v>0</v>
      </c>
      <c r="N366" s="81">
        <f>PivotTables!H362</f>
        <v>0</v>
      </c>
      <c r="O366" s="83">
        <f>PivotTables!I362</f>
        <v>0</v>
      </c>
      <c r="P366" s="76" t="str">
        <f t="shared" si="6"/>
        <v>Yes</v>
      </c>
      <c r="Q366" s="76"/>
      <c r="R366" s="76"/>
      <c r="S366" s="76"/>
      <c r="T366" s="76"/>
      <c r="U366" s="76"/>
      <c r="V366" s="76"/>
    </row>
    <row r="367" spans="1:22" x14ac:dyDescent="0.35">
      <c r="A367" s="76"/>
      <c r="B367" s="76"/>
      <c r="C367" s="76"/>
      <c r="D367" s="76"/>
      <c r="E367" s="76"/>
      <c r="F367" s="76"/>
      <c r="G367" s="76"/>
      <c r="H367" s="76"/>
      <c r="I367" s="81" t="str">
        <f>PivotTables!J363</f>
        <v/>
      </c>
      <c r="J367" s="82">
        <f>PivotTables!E363</f>
        <v>0</v>
      </c>
      <c r="K367" s="82" t="str">
        <f>IFERROR(VLOOKUP(I367,'Employee Listing'!$B$2:$J$77,6,FALSE),"")</f>
        <v/>
      </c>
      <c r="L367" s="81">
        <f>PivotTables!F363</f>
        <v>0</v>
      </c>
      <c r="M367" s="81">
        <f>PivotTables!G363</f>
        <v>0</v>
      </c>
      <c r="N367" s="81">
        <f>PivotTables!H363</f>
        <v>0</v>
      </c>
      <c r="O367" s="83">
        <f>PivotTables!I363</f>
        <v>0</v>
      </c>
      <c r="P367" s="76" t="str">
        <f t="shared" si="6"/>
        <v>Yes</v>
      </c>
      <c r="Q367" s="76"/>
      <c r="R367" s="76"/>
      <c r="S367" s="76"/>
      <c r="T367" s="76"/>
      <c r="U367" s="76"/>
      <c r="V367" s="76"/>
    </row>
    <row r="368" spans="1:22" x14ac:dyDescent="0.35">
      <c r="A368" s="76"/>
      <c r="B368" s="76"/>
      <c r="C368" s="76"/>
      <c r="D368" s="76"/>
      <c r="E368" s="76"/>
      <c r="F368" s="76"/>
      <c r="G368" s="76"/>
      <c r="H368" s="76"/>
      <c r="I368" s="81" t="str">
        <f>PivotTables!J364</f>
        <v/>
      </c>
      <c r="J368" s="82">
        <f>PivotTables!E364</f>
        <v>0</v>
      </c>
      <c r="K368" s="82" t="str">
        <f>IFERROR(VLOOKUP(I368,'Employee Listing'!$B$2:$J$77,6,FALSE),"")</f>
        <v/>
      </c>
      <c r="L368" s="81">
        <f>PivotTables!F364</f>
        <v>0</v>
      </c>
      <c r="M368" s="81">
        <f>PivotTables!G364</f>
        <v>0</v>
      </c>
      <c r="N368" s="81">
        <f>PivotTables!H364</f>
        <v>0</v>
      </c>
      <c r="O368" s="83">
        <f>PivotTables!I364</f>
        <v>0</v>
      </c>
      <c r="P368" s="76" t="str">
        <f t="shared" si="6"/>
        <v>Yes</v>
      </c>
      <c r="Q368" s="76"/>
      <c r="R368" s="76"/>
      <c r="S368" s="76"/>
      <c r="T368" s="76"/>
      <c r="U368" s="76"/>
      <c r="V368" s="76"/>
    </row>
    <row r="369" spans="1:22" x14ac:dyDescent="0.35">
      <c r="A369" s="76"/>
      <c r="B369" s="76"/>
      <c r="C369" s="76"/>
      <c r="D369" s="76"/>
      <c r="E369" s="76"/>
      <c r="F369" s="76"/>
      <c r="G369" s="76"/>
      <c r="H369" s="76"/>
      <c r="I369" s="81" t="str">
        <f>PivotTables!J365</f>
        <v/>
      </c>
      <c r="J369" s="82">
        <f>PivotTables!E365</f>
        <v>0</v>
      </c>
      <c r="K369" s="82" t="str">
        <f>IFERROR(VLOOKUP(I369,'Employee Listing'!$B$2:$J$77,6,FALSE),"")</f>
        <v/>
      </c>
      <c r="L369" s="81">
        <f>PivotTables!F365</f>
        <v>0</v>
      </c>
      <c r="M369" s="81">
        <f>PivotTables!G365</f>
        <v>0</v>
      </c>
      <c r="N369" s="81">
        <f>PivotTables!H365</f>
        <v>0</v>
      </c>
      <c r="O369" s="83">
        <f>PivotTables!I365</f>
        <v>0</v>
      </c>
      <c r="P369" s="76" t="str">
        <f t="shared" si="6"/>
        <v>Yes</v>
      </c>
      <c r="Q369" s="76"/>
      <c r="R369" s="76"/>
      <c r="S369" s="76"/>
      <c r="T369" s="76"/>
      <c r="U369" s="76"/>
      <c r="V369" s="76"/>
    </row>
    <row r="370" spans="1:22" x14ac:dyDescent="0.35">
      <c r="A370" s="76"/>
      <c r="B370" s="76"/>
      <c r="C370" s="76"/>
      <c r="D370" s="76"/>
      <c r="E370" s="76"/>
      <c r="F370" s="76"/>
      <c r="G370" s="76"/>
      <c r="H370" s="76"/>
      <c r="I370" s="81" t="str">
        <f>PivotTables!J366</f>
        <v/>
      </c>
      <c r="J370" s="82">
        <f>PivotTables!E366</f>
        <v>0</v>
      </c>
      <c r="K370" s="82" t="str">
        <f>IFERROR(VLOOKUP(I370,'Employee Listing'!$B$2:$J$77,6,FALSE),"")</f>
        <v/>
      </c>
      <c r="L370" s="81">
        <f>PivotTables!F366</f>
        <v>0</v>
      </c>
      <c r="M370" s="81">
        <f>PivotTables!G366</f>
        <v>0</v>
      </c>
      <c r="N370" s="81">
        <f>PivotTables!H366</f>
        <v>0</v>
      </c>
      <c r="O370" s="83">
        <f>PivotTables!I366</f>
        <v>0</v>
      </c>
      <c r="P370" s="76" t="str">
        <f t="shared" si="6"/>
        <v>Yes</v>
      </c>
      <c r="Q370" s="76"/>
      <c r="R370" s="76"/>
      <c r="S370" s="76"/>
      <c r="T370" s="76"/>
      <c r="U370" s="76"/>
      <c r="V370" s="76"/>
    </row>
    <row r="371" spans="1:22" x14ac:dyDescent="0.35">
      <c r="A371" s="76"/>
      <c r="B371" s="76"/>
      <c r="C371" s="76"/>
      <c r="D371" s="76"/>
      <c r="E371" s="76"/>
      <c r="F371" s="76"/>
      <c r="G371" s="76"/>
      <c r="H371" s="76"/>
      <c r="I371" s="81" t="str">
        <f>PivotTables!J367</f>
        <v/>
      </c>
      <c r="J371" s="82">
        <f>PivotTables!E367</f>
        <v>0</v>
      </c>
      <c r="K371" s="82" t="str">
        <f>IFERROR(VLOOKUP(I371,'Employee Listing'!$B$2:$J$77,6,FALSE),"")</f>
        <v/>
      </c>
      <c r="L371" s="81">
        <f>PivotTables!F367</f>
        <v>0</v>
      </c>
      <c r="M371" s="81">
        <f>PivotTables!G367</f>
        <v>0</v>
      </c>
      <c r="N371" s="81">
        <f>PivotTables!H367</f>
        <v>0</v>
      </c>
      <c r="O371" s="83">
        <f>PivotTables!I367</f>
        <v>0</v>
      </c>
      <c r="P371" s="76" t="str">
        <f t="shared" si="6"/>
        <v>Yes</v>
      </c>
      <c r="Q371" s="76"/>
      <c r="R371" s="76"/>
      <c r="S371" s="76"/>
      <c r="T371" s="76"/>
      <c r="U371" s="76"/>
      <c r="V371" s="76"/>
    </row>
    <row r="372" spans="1:22" x14ac:dyDescent="0.35">
      <c r="A372" s="76"/>
      <c r="B372" s="76"/>
      <c r="C372" s="76"/>
      <c r="D372" s="76"/>
      <c r="E372" s="76"/>
      <c r="F372" s="76"/>
      <c r="G372" s="76"/>
      <c r="H372" s="76"/>
      <c r="I372" s="81" t="str">
        <f>PivotTables!J368</f>
        <v/>
      </c>
      <c r="J372" s="82">
        <f>PivotTables!E368</f>
        <v>0</v>
      </c>
      <c r="K372" s="82" t="str">
        <f>IFERROR(VLOOKUP(I372,'Employee Listing'!$B$2:$J$77,6,FALSE),"")</f>
        <v/>
      </c>
      <c r="L372" s="81">
        <f>PivotTables!F368</f>
        <v>0</v>
      </c>
      <c r="M372" s="81">
        <f>PivotTables!G368</f>
        <v>0</v>
      </c>
      <c r="N372" s="81">
        <f>PivotTables!H368</f>
        <v>0</v>
      </c>
      <c r="O372" s="83">
        <f>PivotTables!I368</f>
        <v>0</v>
      </c>
      <c r="P372" s="76" t="str">
        <f t="shared" si="6"/>
        <v>Yes</v>
      </c>
      <c r="Q372" s="76"/>
      <c r="R372" s="76"/>
      <c r="S372" s="76"/>
      <c r="T372" s="76"/>
      <c r="U372" s="76"/>
      <c r="V372" s="76"/>
    </row>
    <row r="373" spans="1:22" x14ac:dyDescent="0.35">
      <c r="A373" s="76"/>
      <c r="B373" s="76"/>
      <c r="C373" s="76"/>
      <c r="D373" s="76"/>
      <c r="E373" s="76"/>
      <c r="F373" s="76"/>
      <c r="G373" s="76"/>
      <c r="H373" s="76"/>
      <c r="I373" s="81" t="str">
        <f>PivotTables!J369</f>
        <v/>
      </c>
      <c r="J373" s="82">
        <f>PivotTables!E369</f>
        <v>0</v>
      </c>
      <c r="K373" s="82" t="str">
        <f>IFERROR(VLOOKUP(I373,'Employee Listing'!$B$2:$J$77,6,FALSE),"")</f>
        <v/>
      </c>
      <c r="L373" s="81">
        <f>PivotTables!F369</f>
        <v>0</v>
      </c>
      <c r="M373" s="81">
        <f>PivotTables!G369</f>
        <v>0</v>
      </c>
      <c r="N373" s="81">
        <f>PivotTables!H369</f>
        <v>0</v>
      </c>
      <c r="O373" s="83">
        <f>PivotTables!I369</f>
        <v>0</v>
      </c>
      <c r="P373" s="76" t="str">
        <f t="shared" si="6"/>
        <v>Yes</v>
      </c>
      <c r="Q373" s="76"/>
      <c r="R373" s="76"/>
      <c r="S373" s="76"/>
      <c r="T373" s="76"/>
      <c r="U373" s="76"/>
      <c r="V373" s="76"/>
    </row>
    <row r="374" spans="1:22" x14ac:dyDescent="0.35">
      <c r="A374" s="76"/>
      <c r="B374" s="76"/>
      <c r="C374" s="76"/>
      <c r="D374" s="76"/>
      <c r="E374" s="76"/>
      <c r="F374" s="76"/>
      <c r="G374" s="76"/>
      <c r="H374" s="76"/>
      <c r="I374" s="81" t="str">
        <f>PivotTables!J370</f>
        <v/>
      </c>
      <c r="J374" s="82">
        <f>PivotTables!E370</f>
        <v>0</v>
      </c>
      <c r="K374" s="82" t="str">
        <f>IFERROR(VLOOKUP(I374,'Employee Listing'!$B$2:$J$77,6,FALSE),"")</f>
        <v/>
      </c>
      <c r="L374" s="81">
        <f>PivotTables!F370</f>
        <v>0</v>
      </c>
      <c r="M374" s="81">
        <f>PivotTables!G370</f>
        <v>0</v>
      </c>
      <c r="N374" s="81">
        <f>PivotTables!H370</f>
        <v>0</v>
      </c>
      <c r="O374" s="83">
        <f>PivotTables!I370</f>
        <v>0</v>
      </c>
      <c r="P374" s="76" t="str">
        <f t="shared" si="6"/>
        <v>Yes</v>
      </c>
      <c r="Q374" s="76"/>
      <c r="R374" s="76"/>
      <c r="S374" s="76"/>
      <c r="T374" s="76"/>
      <c r="U374" s="76"/>
      <c r="V374" s="76"/>
    </row>
    <row r="375" spans="1:22" x14ac:dyDescent="0.35">
      <c r="A375" s="76"/>
      <c r="B375" s="76"/>
      <c r="C375" s="76"/>
      <c r="D375" s="76"/>
      <c r="E375" s="76"/>
      <c r="F375" s="76"/>
      <c r="G375" s="76"/>
      <c r="H375" s="76"/>
      <c r="I375" s="81" t="str">
        <f>PivotTables!J371</f>
        <v/>
      </c>
      <c r="J375" s="82">
        <f>PivotTables!E371</f>
        <v>0</v>
      </c>
      <c r="K375" s="82" t="str">
        <f>IFERROR(VLOOKUP(I375,'Employee Listing'!$B$2:$J$77,6,FALSE),"")</f>
        <v/>
      </c>
      <c r="L375" s="81">
        <f>PivotTables!F371</f>
        <v>0</v>
      </c>
      <c r="M375" s="81">
        <f>PivotTables!G371</f>
        <v>0</v>
      </c>
      <c r="N375" s="81">
        <f>PivotTables!H371</f>
        <v>0</v>
      </c>
      <c r="O375" s="83">
        <f>PivotTables!I371</f>
        <v>0</v>
      </c>
      <c r="P375" s="76" t="str">
        <f t="shared" si="6"/>
        <v>Yes</v>
      </c>
      <c r="Q375" s="76"/>
      <c r="R375" s="76"/>
      <c r="S375" s="76"/>
      <c r="T375" s="76"/>
      <c r="U375" s="76"/>
      <c r="V375" s="76"/>
    </row>
    <row r="376" spans="1:22" x14ac:dyDescent="0.35">
      <c r="A376" s="76"/>
      <c r="B376" s="76"/>
      <c r="C376" s="76"/>
      <c r="D376" s="76"/>
      <c r="E376" s="76"/>
      <c r="F376" s="76"/>
      <c r="G376" s="76"/>
      <c r="H376" s="76"/>
      <c r="I376" s="81" t="str">
        <f>PivotTables!J372</f>
        <v/>
      </c>
      <c r="J376" s="82">
        <f>PivotTables!E372</f>
        <v>0</v>
      </c>
      <c r="K376" s="82" t="str">
        <f>IFERROR(VLOOKUP(I376,'Employee Listing'!$B$2:$J$77,6,FALSE),"")</f>
        <v/>
      </c>
      <c r="L376" s="81">
        <f>PivotTables!F372</f>
        <v>0</v>
      </c>
      <c r="M376" s="81">
        <f>PivotTables!G372</f>
        <v>0</v>
      </c>
      <c r="N376" s="81">
        <f>PivotTables!H372</f>
        <v>0</v>
      </c>
      <c r="O376" s="83">
        <f>PivotTables!I372</f>
        <v>0</v>
      </c>
      <c r="P376" s="76" t="str">
        <f t="shared" si="6"/>
        <v>Yes</v>
      </c>
      <c r="Q376" s="76"/>
      <c r="R376" s="76"/>
      <c r="S376" s="76"/>
      <c r="T376" s="76"/>
      <c r="U376" s="76"/>
      <c r="V376" s="76"/>
    </row>
    <row r="377" spans="1:22" x14ac:dyDescent="0.35">
      <c r="A377" s="76"/>
      <c r="B377" s="76"/>
      <c r="C377" s="76"/>
      <c r="D377" s="76"/>
      <c r="E377" s="76"/>
      <c r="F377" s="76"/>
      <c r="G377" s="76"/>
      <c r="H377" s="76"/>
      <c r="I377" s="81" t="str">
        <f>PivotTables!J373</f>
        <v/>
      </c>
      <c r="J377" s="82">
        <f>PivotTables!E373</f>
        <v>0</v>
      </c>
      <c r="K377" s="82" t="str">
        <f>IFERROR(VLOOKUP(I377,'Employee Listing'!$B$2:$J$77,6,FALSE),"")</f>
        <v/>
      </c>
      <c r="L377" s="81">
        <f>PivotTables!F373</f>
        <v>0</v>
      </c>
      <c r="M377" s="81">
        <f>PivotTables!G373</f>
        <v>0</v>
      </c>
      <c r="N377" s="81">
        <f>PivotTables!H373</f>
        <v>0</v>
      </c>
      <c r="O377" s="83">
        <f>PivotTables!I373</f>
        <v>0</v>
      </c>
      <c r="P377" s="76" t="str">
        <f t="shared" si="6"/>
        <v>Yes</v>
      </c>
      <c r="Q377" s="76"/>
      <c r="R377" s="76"/>
      <c r="S377" s="76"/>
      <c r="T377" s="76"/>
      <c r="U377" s="76"/>
      <c r="V377" s="76"/>
    </row>
    <row r="378" spans="1:22" x14ac:dyDescent="0.35">
      <c r="A378" s="76"/>
      <c r="B378" s="76"/>
      <c r="C378" s="76"/>
      <c r="D378" s="76"/>
      <c r="E378" s="76"/>
      <c r="F378" s="76"/>
      <c r="G378" s="76"/>
      <c r="H378" s="76"/>
      <c r="I378" s="81" t="str">
        <f>PivotTables!J374</f>
        <v/>
      </c>
      <c r="J378" s="82">
        <f>PivotTables!E374</f>
        <v>0</v>
      </c>
      <c r="K378" s="82" t="str">
        <f>IFERROR(VLOOKUP(I378,'Employee Listing'!$B$2:$J$77,6,FALSE),"")</f>
        <v/>
      </c>
      <c r="L378" s="81">
        <f>PivotTables!F374</f>
        <v>0</v>
      </c>
      <c r="M378" s="81">
        <f>PivotTables!G374</f>
        <v>0</v>
      </c>
      <c r="N378" s="81">
        <f>PivotTables!H374</f>
        <v>0</v>
      </c>
      <c r="O378" s="83">
        <f>PivotTables!I374</f>
        <v>0</v>
      </c>
      <c r="P378" s="76" t="str">
        <f t="shared" si="6"/>
        <v>Yes</v>
      </c>
      <c r="Q378" s="76"/>
      <c r="R378" s="76"/>
      <c r="S378" s="76"/>
      <c r="T378" s="76"/>
      <c r="U378" s="76"/>
      <c r="V378" s="76"/>
    </row>
    <row r="379" spans="1:22" x14ac:dyDescent="0.35">
      <c r="A379" s="76"/>
      <c r="B379" s="76"/>
      <c r="C379" s="76"/>
      <c r="D379" s="76"/>
      <c r="E379" s="76"/>
      <c r="F379" s="76"/>
      <c r="G379" s="76"/>
      <c r="H379" s="76"/>
      <c r="I379" s="81" t="str">
        <f>PivotTables!J375</f>
        <v/>
      </c>
      <c r="J379" s="82">
        <f>PivotTables!E375</f>
        <v>0</v>
      </c>
      <c r="K379" s="82" t="str">
        <f>IFERROR(VLOOKUP(I379,'Employee Listing'!$B$2:$J$77,6,FALSE),"")</f>
        <v/>
      </c>
      <c r="L379" s="81">
        <f>PivotTables!F375</f>
        <v>0</v>
      </c>
      <c r="M379" s="81">
        <f>PivotTables!G375</f>
        <v>0</v>
      </c>
      <c r="N379" s="81">
        <f>PivotTables!H375</f>
        <v>0</v>
      </c>
      <c r="O379" s="83">
        <f>PivotTables!I375</f>
        <v>0</v>
      </c>
      <c r="P379" s="76" t="str">
        <f t="shared" si="6"/>
        <v>Yes</v>
      </c>
      <c r="Q379" s="76"/>
      <c r="R379" s="76"/>
      <c r="S379" s="76"/>
      <c r="T379" s="76"/>
      <c r="U379" s="76"/>
      <c r="V379" s="76"/>
    </row>
    <row r="380" spans="1:22" x14ac:dyDescent="0.35">
      <c r="A380" s="76"/>
      <c r="B380" s="76"/>
      <c r="C380" s="76"/>
      <c r="D380" s="76"/>
      <c r="E380" s="76"/>
      <c r="F380" s="76"/>
      <c r="G380" s="76"/>
      <c r="H380" s="76"/>
      <c r="I380" s="81" t="str">
        <f>PivotTables!J376</f>
        <v/>
      </c>
      <c r="J380" s="82">
        <f>PivotTables!E376</f>
        <v>0</v>
      </c>
      <c r="K380" s="82" t="str">
        <f>IFERROR(VLOOKUP(I380,'Employee Listing'!$B$2:$J$77,6,FALSE),"")</f>
        <v/>
      </c>
      <c r="L380" s="81">
        <f>PivotTables!F376</f>
        <v>0</v>
      </c>
      <c r="M380" s="81">
        <f>PivotTables!G376</f>
        <v>0</v>
      </c>
      <c r="N380" s="81">
        <f>PivotTables!H376</f>
        <v>0</v>
      </c>
      <c r="O380" s="83">
        <f>PivotTables!I376</f>
        <v>0</v>
      </c>
      <c r="P380" s="76" t="str">
        <f t="shared" si="6"/>
        <v>Yes</v>
      </c>
      <c r="Q380" s="76"/>
      <c r="R380" s="76"/>
      <c r="S380" s="76"/>
      <c r="T380" s="76"/>
      <c r="U380" s="76"/>
      <c r="V380" s="76"/>
    </row>
    <row r="381" spans="1:22" x14ac:dyDescent="0.35">
      <c r="A381" s="76"/>
      <c r="B381" s="76"/>
      <c r="C381" s="76"/>
      <c r="D381" s="76"/>
      <c r="E381" s="76"/>
      <c r="F381" s="76"/>
      <c r="G381" s="76"/>
      <c r="H381" s="76"/>
      <c r="I381" s="81" t="str">
        <f>PivotTables!J377</f>
        <v/>
      </c>
      <c r="J381" s="82">
        <f>PivotTables!E377</f>
        <v>0</v>
      </c>
      <c r="K381" s="82" t="str">
        <f>IFERROR(VLOOKUP(I381,'Employee Listing'!$B$2:$J$77,6,FALSE),"")</f>
        <v/>
      </c>
      <c r="L381" s="81">
        <f>PivotTables!F377</f>
        <v>0</v>
      </c>
      <c r="M381" s="81">
        <f>PivotTables!G377</f>
        <v>0</v>
      </c>
      <c r="N381" s="81">
        <f>PivotTables!H377</f>
        <v>0</v>
      </c>
      <c r="O381" s="83">
        <f>PivotTables!I377</f>
        <v>0</v>
      </c>
      <c r="P381" s="76" t="str">
        <f t="shared" si="6"/>
        <v>Yes</v>
      </c>
      <c r="Q381" s="76"/>
      <c r="R381" s="76"/>
      <c r="S381" s="76"/>
      <c r="T381" s="76"/>
      <c r="U381" s="76"/>
      <c r="V381" s="76"/>
    </row>
    <row r="382" spans="1:22" x14ac:dyDescent="0.35">
      <c r="A382" s="76"/>
      <c r="B382" s="76"/>
      <c r="C382" s="76"/>
      <c r="D382" s="76"/>
      <c r="E382" s="76"/>
      <c r="F382" s="76"/>
      <c r="G382" s="76"/>
      <c r="H382" s="76"/>
      <c r="I382" s="81" t="str">
        <f>PivotTables!J378</f>
        <v/>
      </c>
      <c r="J382" s="82">
        <f>PivotTables!E378</f>
        <v>0</v>
      </c>
      <c r="K382" s="82" t="str">
        <f>IFERROR(VLOOKUP(I382,'Employee Listing'!$B$2:$J$77,6,FALSE),"")</f>
        <v/>
      </c>
      <c r="L382" s="81">
        <f>PivotTables!F378</f>
        <v>0</v>
      </c>
      <c r="M382" s="81">
        <f>PivotTables!G378</f>
        <v>0</v>
      </c>
      <c r="N382" s="81">
        <f>PivotTables!H378</f>
        <v>0</v>
      </c>
      <c r="O382" s="83">
        <f>PivotTables!I378</f>
        <v>0</v>
      </c>
      <c r="P382" s="76" t="str">
        <f t="shared" si="6"/>
        <v>Yes</v>
      </c>
      <c r="Q382" s="76"/>
      <c r="R382" s="76"/>
      <c r="S382" s="76"/>
      <c r="T382" s="76"/>
      <c r="U382" s="76"/>
      <c r="V382" s="76"/>
    </row>
    <row r="383" spans="1:22" x14ac:dyDescent="0.35">
      <c r="A383" s="76"/>
      <c r="B383" s="76"/>
      <c r="C383" s="76"/>
      <c r="D383" s="76"/>
      <c r="E383" s="76"/>
      <c r="F383" s="76"/>
      <c r="G383" s="76"/>
      <c r="H383" s="76"/>
      <c r="I383" s="81" t="str">
        <f>PivotTables!J379</f>
        <v/>
      </c>
      <c r="J383" s="82">
        <f>PivotTables!E379</f>
        <v>0</v>
      </c>
      <c r="K383" s="82" t="str">
        <f>IFERROR(VLOOKUP(I383,'Employee Listing'!$B$2:$J$77,6,FALSE),"")</f>
        <v/>
      </c>
      <c r="L383" s="81">
        <f>PivotTables!F379</f>
        <v>0</v>
      </c>
      <c r="M383" s="81">
        <f>PivotTables!G379</f>
        <v>0</v>
      </c>
      <c r="N383" s="81">
        <f>PivotTables!H379</f>
        <v>0</v>
      </c>
      <c r="O383" s="83">
        <f>PivotTables!I379</f>
        <v>0</v>
      </c>
      <c r="P383" s="76" t="str">
        <f t="shared" si="6"/>
        <v>Yes</v>
      </c>
      <c r="Q383" s="76"/>
      <c r="R383" s="76"/>
      <c r="S383" s="76"/>
      <c r="T383" s="76"/>
      <c r="U383" s="76"/>
      <c r="V383" s="76"/>
    </row>
    <row r="384" spans="1:22" x14ac:dyDescent="0.35">
      <c r="A384" s="76"/>
      <c r="B384" s="76"/>
      <c r="C384" s="76"/>
      <c r="D384" s="76"/>
      <c r="E384" s="76"/>
      <c r="F384" s="76"/>
      <c r="G384" s="76"/>
      <c r="H384" s="76"/>
      <c r="I384" s="81" t="str">
        <f>PivotTables!J380</f>
        <v/>
      </c>
      <c r="J384" s="82">
        <f>PivotTables!E380</f>
        <v>0</v>
      </c>
      <c r="K384" s="82" t="str">
        <f>IFERROR(VLOOKUP(I384,'Employee Listing'!$B$2:$J$77,6,FALSE),"")</f>
        <v/>
      </c>
      <c r="L384" s="81">
        <f>PivotTables!F380</f>
        <v>0</v>
      </c>
      <c r="M384" s="81">
        <f>PivotTables!G380</f>
        <v>0</v>
      </c>
      <c r="N384" s="81">
        <f>PivotTables!H380</f>
        <v>0</v>
      </c>
      <c r="O384" s="83">
        <f>PivotTables!I380</f>
        <v>0</v>
      </c>
      <c r="P384" s="76" t="str">
        <f t="shared" si="6"/>
        <v>Yes</v>
      </c>
      <c r="Q384" s="76"/>
      <c r="R384" s="76"/>
      <c r="S384" s="76"/>
      <c r="T384" s="76"/>
      <c r="U384" s="76"/>
      <c r="V384" s="76"/>
    </row>
    <row r="385" spans="1:22" x14ac:dyDescent="0.35">
      <c r="A385" s="76"/>
      <c r="B385" s="76"/>
      <c r="C385" s="76"/>
      <c r="D385" s="76"/>
      <c r="E385" s="76"/>
      <c r="F385" s="76"/>
      <c r="G385" s="76"/>
      <c r="H385" s="76"/>
      <c r="I385" s="81" t="str">
        <f>PivotTables!J381</f>
        <v/>
      </c>
      <c r="J385" s="82">
        <f>PivotTables!E381</f>
        <v>0</v>
      </c>
      <c r="K385" s="82" t="str">
        <f>IFERROR(VLOOKUP(I385,'Employee Listing'!$B$2:$J$77,6,FALSE),"")</f>
        <v/>
      </c>
      <c r="L385" s="81">
        <f>PivotTables!F381</f>
        <v>0</v>
      </c>
      <c r="M385" s="81">
        <f>PivotTables!G381</f>
        <v>0</v>
      </c>
      <c r="N385" s="81">
        <f>PivotTables!H381</f>
        <v>0</v>
      </c>
      <c r="O385" s="83">
        <f>PivotTables!I381</f>
        <v>0</v>
      </c>
      <c r="P385" s="76" t="str">
        <f t="shared" si="6"/>
        <v>Yes</v>
      </c>
      <c r="Q385" s="76"/>
      <c r="R385" s="76"/>
      <c r="S385" s="76"/>
      <c r="T385" s="76"/>
      <c r="U385" s="76"/>
      <c r="V385" s="76"/>
    </row>
    <row r="386" spans="1:22" x14ac:dyDescent="0.35">
      <c r="A386" s="76"/>
      <c r="B386" s="76"/>
      <c r="C386" s="76"/>
      <c r="D386" s="76"/>
      <c r="E386" s="76"/>
      <c r="F386" s="76"/>
      <c r="G386" s="76"/>
      <c r="H386" s="76"/>
      <c r="I386" s="81" t="str">
        <f>PivotTables!J382</f>
        <v/>
      </c>
      <c r="J386" s="82">
        <f>PivotTables!E382</f>
        <v>0</v>
      </c>
      <c r="K386" s="82" t="str">
        <f>IFERROR(VLOOKUP(I386,'Employee Listing'!$B$2:$J$77,6,FALSE),"")</f>
        <v/>
      </c>
      <c r="L386" s="81">
        <f>PivotTables!F382</f>
        <v>0</v>
      </c>
      <c r="M386" s="81">
        <f>PivotTables!G382</f>
        <v>0</v>
      </c>
      <c r="N386" s="81">
        <f>PivotTables!H382</f>
        <v>0</v>
      </c>
      <c r="O386" s="83">
        <f>PivotTables!I382</f>
        <v>0</v>
      </c>
      <c r="P386" s="76" t="str">
        <f t="shared" si="6"/>
        <v>Yes</v>
      </c>
      <c r="Q386" s="76"/>
      <c r="R386" s="76"/>
      <c r="S386" s="76"/>
      <c r="T386" s="76"/>
      <c r="U386" s="76"/>
      <c r="V386" s="76"/>
    </row>
    <row r="387" spans="1:22" x14ac:dyDescent="0.35">
      <c r="A387" s="76"/>
      <c r="B387" s="76"/>
      <c r="C387" s="76"/>
      <c r="D387" s="76"/>
      <c r="E387" s="76"/>
      <c r="F387" s="76"/>
      <c r="G387" s="76"/>
      <c r="H387" s="76"/>
      <c r="I387" s="81" t="str">
        <f>PivotTables!J383</f>
        <v/>
      </c>
      <c r="J387" s="82">
        <f>PivotTables!E383</f>
        <v>0</v>
      </c>
      <c r="K387" s="82" t="str">
        <f>IFERROR(VLOOKUP(I387,'Employee Listing'!$B$2:$J$77,6,FALSE),"")</f>
        <v/>
      </c>
      <c r="L387" s="81">
        <f>PivotTables!F383</f>
        <v>0</v>
      </c>
      <c r="M387" s="81">
        <f>PivotTables!G383</f>
        <v>0</v>
      </c>
      <c r="N387" s="81">
        <f>PivotTables!H383</f>
        <v>0</v>
      </c>
      <c r="O387" s="83">
        <f>PivotTables!I383</f>
        <v>0</v>
      </c>
      <c r="P387" s="76" t="str">
        <f t="shared" si="6"/>
        <v>Yes</v>
      </c>
      <c r="Q387" s="76"/>
      <c r="R387" s="76"/>
      <c r="S387" s="76"/>
      <c r="T387" s="76"/>
      <c r="U387" s="76"/>
      <c r="V387" s="76"/>
    </row>
    <row r="388" spans="1:22" x14ac:dyDescent="0.35">
      <c r="A388" s="76"/>
      <c r="B388" s="76"/>
      <c r="C388" s="76"/>
      <c r="D388" s="76"/>
      <c r="E388" s="76"/>
      <c r="F388" s="76"/>
      <c r="G388" s="76"/>
      <c r="H388" s="76"/>
      <c r="I388" s="81" t="str">
        <f>PivotTables!J384</f>
        <v/>
      </c>
      <c r="J388" s="82">
        <f>PivotTables!E384</f>
        <v>0</v>
      </c>
      <c r="K388" s="82" t="str">
        <f>IFERROR(VLOOKUP(I388,'Employee Listing'!$B$2:$J$77,6,FALSE),"")</f>
        <v/>
      </c>
      <c r="L388" s="81">
        <f>PivotTables!F384</f>
        <v>0</v>
      </c>
      <c r="M388" s="81">
        <f>PivotTables!G384</f>
        <v>0</v>
      </c>
      <c r="N388" s="81">
        <f>PivotTables!H384</f>
        <v>0</v>
      </c>
      <c r="O388" s="83">
        <f>PivotTables!I384</f>
        <v>0</v>
      </c>
      <c r="P388" s="76" t="str">
        <f t="shared" si="6"/>
        <v>Yes</v>
      </c>
      <c r="Q388" s="76"/>
      <c r="R388" s="76"/>
      <c r="S388" s="76"/>
      <c r="T388" s="76"/>
      <c r="U388" s="76"/>
      <c r="V388" s="76"/>
    </row>
    <row r="389" spans="1:22" x14ac:dyDescent="0.35">
      <c r="A389" s="76"/>
      <c r="B389" s="76"/>
      <c r="C389" s="76"/>
      <c r="D389" s="76"/>
      <c r="E389" s="76"/>
      <c r="F389" s="76"/>
      <c r="G389" s="76"/>
      <c r="H389" s="76"/>
      <c r="I389" s="81" t="str">
        <f>PivotTables!J385</f>
        <v/>
      </c>
      <c r="J389" s="82">
        <f>PivotTables!E385</f>
        <v>0</v>
      </c>
      <c r="K389" s="82" t="str">
        <f>IFERROR(VLOOKUP(I389,'Employee Listing'!$B$2:$J$77,6,FALSE),"")</f>
        <v/>
      </c>
      <c r="L389" s="81">
        <f>PivotTables!F385</f>
        <v>0</v>
      </c>
      <c r="M389" s="81">
        <f>PivotTables!G385</f>
        <v>0</v>
      </c>
      <c r="N389" s="81">
        <f>PivotTables!H385</f>
        <v>0</v>
      </c>
      <c r="O389" s="83">
        <f>PivotTables!I385</f>
        <v>0</v>
      </c>
      <c r="P389" s="76" t="str">
        <f t="shared" si="6"/>
        <v>Yes</v>
      </c>
      <c r="Q389" s="76"/>
      <c r="R389" s="76"/>
      <c r="S389" s="76"/>
      <c r="T389" s="76"/>
      <c r="U389" s="76"/>
      <c r="V389" s="76"/>
    </row>
    <row r="390" spans="1:22" x14ac:dyDescent="0.35">
      <c r="A390" s="76"/>
      <c r="B390" s="76"/>
      <c r="C390" s="76"/>
      <c r="D390" s="76"/>
      <c r="E390" s="76"/>
      <c r="F390" s="76"/>
      <c r="G390" s="76"/>
      <c r="H390" s="76"/>
      <c r="I390" s="81" t="str">
        <f>PivotTables!J386</f>
        <v/>
      </c>
      <c r="J390" s="82">
        <f>PivotTables!E386</f>
        <v>0</v>
      </c>
      <c r="K390" s="82" t="str">
        <f>IFERROR(VLOOKUP(I390,'Employee Listing'!$B$2:$J$77,6,FALSE),"")</f>
        <v/>
      </c>
      <c r="L390" s="81">
        <f>PivotTables!F386</f>
        <v>0</v>
      </c>
      <c r="M390" s="81">
        <f>PivotTables!G386</f>
        <v>0</v>
      </c>
      <c r="N390" s="81">
        <f>PivotTables!H386</f>
        <v>0</v>
      </c>
      <c r="O390" s="83">
        <f>PivotTables!I386</f>
        <v>0</v>
      </c>
      <c r="P390" s="76" t="str">
        <f t="shared" si="6"/>
        <v>Yes</v>
      </c>
      <c r="Q390" s="76"/>
      <c r="R390" s="76"/>
      <c r="S390" s="76"/>
      <c r="T390" s="76"/>
      <c r="U390" s="76"/>
      <c r="V390" s="76"/>
    </row>
    <row r="391" spans="1:22" x14ac:dyDescent="0.35">
      <c r="A391" s="76"/>
      <c r="B391" s="76"/>
      <c r="C391" s="76"/>
      <c r="D391" s="76"/>
      <c r="E391" s="76"/>
      <c r="F391" s="76"/>
      <c r="G391" s="76"/>
      <c r="H391" s="76"/>
      <c r="I391" s="81" t="str">
        <f>PivotTables!J387</f>
        <v/>
      </c>
      <c r="J391" s="82">
        <f>PivotTables!E387</f>
        <v>0</v>
      </c>
      <c r="K391" s="82" t="str">
        <f>IFERROR(VLOOKUP(I391,'Employee Listing'!$B$2:$J$77,6,FALSE),"")</f>
        <v/>
      </c>
      <c r="L391" s="81">
        <f>PivotTables!F387</f>
        <v>0</v>
      </c>
      <c r="M391" s="81">
        <f>PivotTables!G387</f>
        <v>0</v>
      </c>
      <c r="N391" s="81">
        <f>PivotTables!H387</f>
        <v>0</v>
      </c>
      <c r="O391" s="83">
        <f>PivotTables!I387</f>
        <v>0</v>
      </c>
      <c r="P391" s="76" t="str">
        <f t="shared" si="6"/>
        <v>Yes</v>
      </c>
      <c r="Q391" s="76"/>
      <c r="R391" s="76"/>
      <c r="S391" s="76"/>
      <c r="T391" s="76"/>
      <c r="U391" s="76"/>
      <c r="V391" s="76"/>
    </row>
    <row r="392" spans="1:22" x14ac:dyDescent="0.35">
      <c r="A392" s="76"/>
      <c r="B392" s="76"/>
      <c r="C392" s="76"/>
      <c r="D392" s="76"/>
      <c r="E392" s="76"/>
      <c r="F392" s="76"/>
      <c r="G392" s="76"/>
      <c r="H392" s="76"/>
      <c r="I392" s="81" t="str">
        <f>PivotTables!J388</f>
        <v/>
      </c>
      <c r="J392" s="82">
        <f>PivotTables!E388</f>
        <v>0</v>
      </c>
      <c r="K392" s="82" t="str">
        <f>IFERROR(VLOOKUP(I392,'Employee Listing'!$B$2:$J$77,6,FALSE),"")</f>
        <v/>
      </c>
      <c r="L392" s="81">
        <f>PivotTables!F388</f>
        <v>0</v>
      </c>
      <c r="M392" s="81">
        <f>PivotTables!G388</f>
        <v>0</v>
      </c>
      <c r="N392" s="81">
        <f>PivotTables!H388</f>
        <v>0</v>
      </c>
      <c r="O392" s="83">
        <f>PivotTables!I388</f>
        <v>0</v>
      </c>
      <c r="P392" s="76" t="str">
        <f t="shared" si="6"/>
        <v>Yes</v>
      </c>
      <c r="Q392" s="76"/>
      <c r="R392" s="76"/>
      <c r="S392" s="76"/>
      <c r="T392" s="76"/>
      <c r="U392" s="76"/>
      <c r="V392" s="76"/>
    </row>
    <row r="393" spans="1:22" x14ac:dyDescent="0.35">
      <c r="A393" s="76"/>
      <c r="B393" s="76"/>
      <c r="C393" s="76"/>
      <c r="D393" s="76"/>
      <c r="E393" s="76"/>
      <c r="F393" s="76"/>
      <c r="G393" s="76"/>
      <c r="H393" s="76"/>
      <c r="I393" s="81" t="str">
        <f>PivotTables!J389</f>
        <v/>
      </c>
      <c r="J393" s="82">
        <f>PivotTables!E389</f>
        <v>0</v>
      </c>
      <c r="K393" s="82" t="str">
        <f>IFERROR(VLOOKUP(I393,'Employee Listing'!$B$2:$J$77,6,FALSE),"")</f>
        <v/>
      </c>
      <c r="L393" s="81">
        <f>PivotTables!F389</f>
        <v>0</v>
      </c>
      <c r="M393" s="81">
        <f>PivotTables!G389</f>
        <v>0</v>
      </c>
      <c r="N393" s="81">
        <f>PivotTables!H389</f>
        <v>0</v>
      </c>
      <c r="O393" s="83">
        <f>PivotTables!I389</f>
        <v>0</v>
      </c>
      <c r="P393" s="76" t="str">
        <f t="shared" ref="P393:P403" si="7">IF(OR(I393=0,I393=""),"Yes","No")</f>
        <v>Yes</v>
      </c>
      <c r="Q393" s="76"/>
      <c r="R393" s="76"/>
      <c r="S393" s="76"/>
      <c r="T393" s="76"/>
      <c r="U393" s="76"/>
      <c r="V393" s="76"/>
    </row>
    <row r="394" spans="1:22" x14ac:dyDescent="0.35">
      <c r="A394" s="76"/>
      <c r="B394" s="76"/>
      <c r="C394" s="76"/>
      <c r="D394" s="76"/>
      <c r="E394" s="76"/>
      <c r="F394" s="76"/>
      <c r="G394" s="76"/>
      <c r="H394" s="76"/>
      <c r="I394" s="81" t="str">
        <f>PivotTables!J390</f>
        <v/>
      </c>
      <c r="J394" s="82">
        <f>PivotTables!E390</f>
        <v>0</v>
      </c>
      <c r="K394" s="82" t="str">
        <f>IFERROR(VLOOKUP(I394,'Employee Listing'!$B$2:$J$77,6,FALSE),"")</f>
        <v/>
      </c>
      <c r="L394" s="81">
        <f>PivotTables!F390</f>
        <v>0</v>
      </c>
      <c r="M394" s="81">
        <f>PivotTables!G390</f>
        <v>0</v>
      </c>
      <c r="N394" s="81">
        <f>PivotTables!H390</f>
        <v>0</v>
      </c>
      <c r="O394" s="83">
        <f>PivotTables!I390</f>
        <v>0</v>
      </c>
      <c r="P394" s="76" t="str">
        <f t="shared" si="7"/>
        <v>Yes</v>
      </c>
      <c r="Q394" s="76"/>
      <c r="R394" s="76"/>
      <c r="S394" s="76"/>
      <c r="T394" s="76"/>
      <c r="U394" s="76"/>
      <c r="V394" s="76"/>
    </row>
    <row r="395" spans="1:22" x14ac:dyDescent="0.35">
      <c r="A395" s="76"/>
      <c r="B395" s="76"/>
      <c r="C395" s="76"/>
      <c r="D395" s="76"/>
      <c r="E395" s="76"/>
      <c r="F395" s="76"/>
      <c r="G395" s="76"/>
      <c r="H395" s="76"/>
      <c r="I395" s="81" t="str">
        <f>PivotTables!J391</f>
        <v/>
      </c>
      <c r="J395" s="82">
        <f>PivotTables!E391</f>
        <v>0</v>
      </c>
      <c r="K395" s="82" t="str">
        <f>IFERROR(VLOOKUP(I395,'Employee Listing'!$B$2:$J$77,6,FALSE),"")</f>
        <v/>
      </c>
      <c r="L395" s="81">
        <f>PivotTables!F391</f>
        <v>0</v>
      </c>
      <c r="M395" s="81">
        <f>PivotTables!G391</f>
        <v>0</v>
      </c>
      <c r="N395" s="81">
        <f>PivotTables!H391</f>
        <v>0</v>
      </c>
      <c r="O395" s="83">
        <f>PivotTables!I391</f>
        <v>0</v>
      </c>
      <c r="P395" s="76" t="str">
        <f t="shared" si="7"/>
        <v>Yes</v>
      </c>
      <c r="Q395" s="76"/>
      <c r="R395" s="76"/>
      <c r="S395" s="76"/>
      <c r="T395" s="76"/>
      <c r="U395" s="76"/>
      <c r="V395" s="76"/>
    </row>
    <row r="396" spans="1:22" x14ac:dyDescent="0.35">
      <c r="A396" s="76"/>
      <c r="B396" s="76"/>
      <c r="C396" s="76"/>
      <c r="D396" s="76"/>
      <c r="E396" s="76"/>
      <c r="F396" s="76"/>
      <c r="G396" s="76"/>
      <c r="H396" s="76"/>
      <c r="I396" s="81" t="str">
        <f>PivotTables!J392</f>
        <v/>
      </c>
      <c r="J396" s="82">
        <f>PivotTables!E392</f>
        <v>0</v>
      </c>
      <c r="K396" s="82" t="str">
        <f>IFERROR(VLOOKUP(I396,'Employee Listing'!$B$2:$J$77,6,FALSE),"")</f>
        <v/>
      </c>
      <c r="L396" s="81">
        <f>PivotTables!F392</f>
        <v>0</v>
      </c>
      <c r="M396" s="81">
        <f>PivotTables!G392</f>
        <v>0</v>
      </c>
      <c r="N396" s="81">
        <f>PivotTables!H392</f>
        <v>0</v>
      </c>
      <c r="O396" s="83">
        <f>PivotTables!I392</f>
        <v>0</v>
      </c>
      <c r="P396" s="76" t="str">
        <f t="shared" si="7"/>
        <v>Yes</v>
      </c>
      <c r="Q396" s="76"/>
      <c r="R396" s="76"/>
      <c r="S396" s="76"/>
      <c r="T396" s="76"/>
      <c r="U396" s="76"/>
      <c r="V396" s="76"/>
    </row>
    <row r="397" spans="1:22" x14ac:dyDescent="0.35">
      <c r="A397" s="76"/>
      <c r="B397" s="76"/>
      <c r="C397" s="76"/>
      <c r="D397" s="76"/>
      <c r="E397" s="76"/>
      <c r="F397" s="76"/>
      <c r="G397" s="76"/>
      <c r="H397" s="76"/>
      <c r="I397" s="81" t="str">
        <f>PivotTables!J393</f>
        <v/>
      </c>
      <c r="J397" s="82">
        <f>PivotTables!E393</f>
        <v>0</v>
      </c>
      <c r="K397" s="82" t="str">
        <f>IFERROR(VLOOKUP(I397,'Employee Listing'!$B$2:$J$77,6,FALSE),"")</f>
        <v/>
      </c>
      <c r="L397" s="81">
        <f>PivotTables!F393</f>
        <v>0</v>
      </c>
      <c r="M397" s="81">
        <f>PivotTables!G393</f>
        <v>0</v>
      </c>
      <c r="N397" s="81">
        <f>PivotTables!H393</f>
        <v>0</v>
      </c>
      <c r="O397" s="83">
        <f>PivotTables!I393</f>
        <v>0</v>
      </c>
      <c r="P397" s="76" t="str">
        <f t="shared" si="7"/>
        <v>Yes</v>
      </c>
      <c r="Q397" s="76"/>
      <c r="R397" s="76"/>
      <c r="S397" s="76"/>
      <c r="T397" s="76"/>
      <c r="U397" s="76"/>
      <c r="V397" s="76"/>
    </row>
    <row r="398" spans="1:22" x14ac:dyDescent="0.35">
      <c r="A398" s="76"/>
      <c r="B398" s="76"/>
      <c r="C398" s="76"/>
      <c r="D398" s="76"/>
      <c r="E398" s="76"/>
      <c r="F398" s="76"/>
      <c r="G398" s="76"/>
      <c r="H398" s="76"/>
      <c r="I398" s="81" t="str">
        <f>PivotTables!J394</f>
        <v/>
      </c>
      <c r="J398" s="82">
        <f>PivotTables!E394</f>
        <v>0</v>
      </c>
      <c r="K398" s="82" t="str">
        <f>IFERROR(VLOOKUP(I398,'Employee Listing'!$B$2:$J$77,6,FALSE),"")</f>
        <v/>
      </c>
      <c r="L398" s="81">
        <f>PivotTables!F394</f>
        <v>0</v>
      </c>
      <c r="M398" s="81">
        <f>PivotTables!G394</f>
        <v>0</v>
      </c>
      <c r="N398" s="81">
        <f>PivotTables!H394</f>
        <v>0</v>
      </c>
      <c r="O398" s="83">
        <f>PivotTables!I394</f>
        <v>0</v>
      </c>
      <c r="P398" s="76" t="str">
        <f t="shared" si="7"/>
        <v>Yes</v>
      </c>
      <c r="Q398" s="76"/>
      <c r="R398" s="76"/>
      <c r="S398" s="76"/>
      <c r="T398" s="76"/>
      <c r="U398" s="76"/>
      <c r="V398" s="76"/>
    </row>
    <row r="399" spans="1:22" x14ac:dyDescent="0.35">
      <c r="A399" s="76"/>
      <c r="B399" s="76"/>
      <c r="C399" s="76"/>
      <c r="D399" s="76"/>
      <c r="E399" s="76"/>
      <c r="F399" s="76"/>
      <c r="G399" s="76"/>
      <c r="H399" s="76"/>
      <c r="I399" s="81" t="str">
        <f>PivotTables!J395</f>
        <v/>
      </c>
      <c r="J399" s="82">
        <f>PivotTables!E395</f>
        <v>0</v>
      </c>
      <c r="K399" s="82" t="str">
        <f>IFERROR(VLOOKUP(I399,'Employee Listing'!$B$2:$J$77,6,FALSE),"")</f>
        <v/>
      </c>
      <c r="L399" s="81">
        <f>PivotTables!F395</f>
        <v>0</v>
      </c>
      <c r="M399" s="81">
        <f>PivotTables!G395</f>
        <v>0</v>
      </c>
      <c r="N399" s="81">
        <f>PivotTables!H395</f>
        <v>0</v>
      </c>
      <c r="O399" s="83">
        <f>PivotTables!I395</f>
        <v>0</v>
      </c>
      <c r="P399" s="76" t="str">
        <f t="shared" si="7"/>
        <v>Yes</v>
      </c>
      <c r="Q399" s="76"/>
      <c r="R399" s="76"/>
      <c r="S399" s="76"/>
      <c r="T399" s="76"/>
      <c r="U399" s="76"/>
      <c r="V399" s="76"/>
    </row>
    <row r="400" spans="1:22" x14ac:dyDescent="0.35">
      <c r="A400" s="76"/>
      <c r="B400" s="76"/>
      <c r="C400" s="76"/>
      <c r="D400" s="76"/>
      <c r="E400" s="76"/>
      <c r="F400" s="76"/>
      <c r="G400" s="76"/>
      <c r="H400" s="76"/>
      <c r="I400" s="81" t="str">
        <f>PivotTables!J396</f>
        <v/>
      </c>
      <c r="J400" s="82">
        <f>PivotTables!E396</f>
        <v>0</v>
      </c>
      <c r="K400" s="82" t="str">
        <f>IFERROR(VLOOKUP(I400,'Employee Listing'!$B$2:$J$77,6,FALSE),"")</f>
        <v/>
      </c>
      <c r="L400" s="81">
        <f>PivotTables!F396</f>
        <v>0</v>
      </c>
      <c r="M400" s="81">
        <f>PivotTables!G396</f>
        <v>0</v>
      </c>
      <c r="N400" s="81">
        <f>PivotTables!H396</f>
        <v>0</v>
      </c>
      <c r="O400" s="83">
        <f>PivotTables!I396</f>
        <v>0</v>
      </c>
      <c r="P400" s="76" t="str">
        <f t="shared" si="7"/>
        <v>Yes</v>
      </c>
      <c r="Q400" s="76"/>
      <c r="R400" s="76"/>
      <c r="S400" s="76"/>
      <c r="T400" s="76"/>
      <c r="U400" s="76"/>
      <c r="V400" s="76"/>
    </row>
    <row r="401" spans="1:22" x14ac:dyDescent="0.35">
      <c r="A401" s="76"/>
      <c r="B401" s="76"/>
      <c r="C401" s="76"/>
      <c r="D401" s="76"/>
      <c r="E401" s="76"/>
      <c r="F401" s="76"/>
      <c r="G401" s="76"/>
      <c r="H401" s="76"/>
      <c r="I401" s="81" t="str">
        <f>PivotTables!J397</f>
        <v/>
      </c>
      <c r="J401" s="82">
        <f>PivotTables!E397</f>
        <v>0</v>
      </c>
      <c r="K401" s="82" t="str">
        <f>IFERROR(VLOOKUP(I401,'Employee Listing'!$B$2:$J$77,6,FALSE),"")</f>
        <v/>
      </c>
      <c r="L401" s="81">
        <f>PivotTables!F397</f>
        <v>0</v>
      </c>
      <c r="M401" s="81">
        <f>PivotTables!G397</f>
        <v>0</v>
      </c>
      <c r="N401" s="81">
        <f>PivotTables!H397</f>
        <v>0</v>
      </c>
      <c r="O401" s="83">
        <f>PivotTables!I397</f>
        <v>0</v>
      </c>
      <c r="P401" s="76" t="str">
        <f t="shared" si="7"/>
        <v>Yes</v>
      </c>
      <c r="Q401" s="76"/>
      <c r="R401" s="76"/>
      <c r="S401" s="76"/>
      <c r="T401" s="76"/>
      <c r="U401" s="76"/>
      <c r="V401" s="76"/>
    </row>
    <row r="402" spans="1:22" x14ac:dyDescent="0.35">
      <c r="A402" s="76"/>
      <c r="B402" s="76"/>
      <c r="C402" s="76"/>
      <c r="D402" s="76"/>
      <c r="E402" s="76"/>
      <c r="F402" s="76"/>
      <c r="G402" s="76"/>
      <c r="H402" s="76"/>
      <c r="I402" s="81" t="str">
        <f>PivotTables!J398</f>
        <v/>
      </c>
      <c r="J402" s="82">
        <f>PivotTables!E398</f>
        <v>0</v>
      </c>
      <c r="K402" s="82" t="str">
        <f>IFERROR(VLOOKUP(I402,'Employee Listing'!$B$2:$J$77,6,FALSE),"")</f>
        <v/>
      </c>
      <c r="L402" s="81">
        <f>PivotTables!F398</f>
        <v>0</v>
      </c>
      <c r="M402" s="81">
        <f>PivotTables!G398</f>
        <v>0</v>
      </c>
      <c r="N402" s="81">
        <f>PivotTables!H398</f>
        <v>0</v>
      </c>
      <c r="O402" s="83">
        <f>PivotTables!I398</f>
        <v>0</v>
      </c>
      <c r="P402" s="76" t="str">
        <f t="shared" si="7"/>
        <v>Yes</v>
      </c>
      <c r="Q402" s="76"/>
      <c r="R402" s="76"/>
      <c r="S402" s="76"/>
      <c r="T402" s="76"/>
      <c r="U402" s="76"/>
      <c r="V402" s="76"/>
    </row>
    <row r="403" spans="1:22" x14ac:dyDescent="0.35">
      <c r="A403" s="76"/>
      <c r="B403" s="76"/>
      <c r="C403" s="76"/>
      <c r="D403" s="76"/>
      <c r="E403" s="76"/>
      <c r="F403" s="76"/>
      <c r="G403" s="76"/>
      <c r="H403" s="76"/>
      <c r="I403" s="81" t="str">
        <f>PivotTables!J399</f>
        <v/>
      </c>
      <c r="J403" s="82">
        <f>PivotTables!E399</f>
        <v>0</v>
      </c>
      <c r="K403" s="82" t="str">
        <f>IFERROR(VLOOKUP(I403,'Employee Listing'!$B$2:$J$77,6,FALSE),"")</f>
        <v/>
      </c>
      <c r="L403" s="81">
        <f>PivotTables!F399</f>
        <v>0</v>
      </c>
      <c r="M403" s="81">
        <f>PivotTables!G399</f>
        <v>0</v>
      </c>
      <c r="N403" s="81">
        <f>PivotTables!H399</f>
        <v>0</v>
      </c>
      <c r="O403" s="83">
        <f>PivotTables!I399</f>
        <v>0</v>
      </c>
      <c r="P403" s="76" t="str">
        <f t="shared" si="7"/>
        <v>Yes</v>
      </c>
      <c r="Q403" s="76"/>
      <c r="R403" s="76"/>
      <c r="S403" s="76"/>
      <c r="T403" s="76"/>
      <c r="U403" s="76"/>
      <c r="V403" s="76"/>
    </row>
    <row r="404" spans="1:22" x14ac:dyDescent="0.35">
      <c r="A404" s="76"/>
      <c r="B404" s="76"/>
      <c r="C404" s="76"/>
      <c r="D404" s="76"/>
      <c r="E404" s="76"/>
      <c r="F404" s="76"/>
      <c r="G404" s="76"/>
      <c r="H404" s="76"/>
      <c r="I404" s="76"/>
      <c r="J404" s="76"/>
      <c r="K404" s="76"/>
      <c r="L404" s="76"/>
      <c r="M404" s="76"/>
      <c r="N404" s="76"/>
      <c r="O404" s="77"/>
      <c r="P404" s="76"/>
      <c r="Q404" s="76"/>
      <c r="R404" s="76"/>
      <c r="S404" s="76"/>
      <c r="T404" s="76"/>
      <c r="U404" s="76"/>
      <c r="V404" s="76"/>
    </row>
  </sheetData>
  <sheetProtection password="CA75" sheet="1" objects="1" scenarios="1" pivotTables="0"/>
  <mergeCells count="5">
    <mergeCell ref="C6:G6"/>
    <mergeCell ref="I6:O6"/>
    <mergeCell ref="C2:T2"/>
    <mergeCell ref="R4:T4"/>
    <mergeCell ref="R5:T5"/>
  </mergeCells>
  <conditionalFormatting sqref="I8:O403">
    <cfRule type="expression" dxfId="6" priority="2">
      <formula>$P8="Yes"</formula>
    </cfRule>
  </conditionalFormatting>
  <conditionalFormatting sqref="I8:P403">
    <cfRule type="expression" dxfId="5" priority="1">
      <formula>$P8="No"</formula>
    </cfRule>
  </conditionalFormatting>
  <pageMargins left="0.2" right="0.2" top="0.25" bottom="0.25" header="0.3" footer="0.3"/>
  <pageSetup scale="53" fitToHeight="0" orientation="landscape"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Scoring Model Inputs</vt:lpstr>
      <vt:lpstr>Averages</vt:lpstr>
      <vt:lpstr>CY -  December 2016</vt:lpstr>
      <vt:lpstr>PY -  December 2014</vt:lpstr>
      <vt:lpstr>Employee Listing</vt:lpstr>
      <vt:lpstr>PivotTables</vt:lpstr>
      <vt:lpstr>Dashboard</vt:lpstr>
      <vt:lpstr>Dashboard!Print_Area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Elston</dc:creator>
  <cp:lastModifiedBy>pstraubel</cp:lastModifiedBy>
  <cp:lastPrinted>2017-04-25T18:49:46Z</cp:lastPrinted>
  <dcterms:created xsi:type="dcterms:W3CDTF">2017-01-04T18:55:17Z</dcterms:created>
  <dcterms:modified xsi:type="dcterms:W3CDTF">2017-06-06T16:17:44Z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{FA058357-00C5-4421-8647-47C780B1BE16}</vt:lpwstr>
  </property>
</Properties>
</file>